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GODIŠNJE IZVRŠENJE FIN.PLANA ZA 2024\"/>
    </mc:Choice>
  </mc:AlternateContent>
  <xr:revisionPtr revIDLastSave="0" documentId="13_ncr:1_{FF4782C3-201C-4766-A8E8-54112798E606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  <sheet name="List1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3" l="1"/>
  <c r="K22" i="3"/>
  <c r="K23" i="3"/>
  <c r="K24" i="3"/>
  <c r="K25" i="3"/>
  <c r="K26" i="3"/>
  <c r="K27" i="3"/>
  <c r="K28" i="3"/>
  <c r="K29" i="3"/>
  <c r="K30" i="3"/>
  <c r="K31" i="3"/>
  <c r="K32" i="3"/>
  <c r="J22" i="3"/>
  <c r="J23" i="3"/>
  <c r="J24" i="3"/>
  <c r="J25" i="3"/>
  <c r="J26" i="3"/>
  <c r="J27" i="3"/>
  <c r="J28" i="3"/>
  <c r="J29" i="3"/>
  <c r="J30" i="3"/>
  <c r="J31" i="3"/>
  <c r="J32" i="3"/>
  <c r="F9" i="11"/>
  <c r="F19" i="10"/>
  <c r="G19" i="10"/>
  <c r="C27" i="10"/>
  <c r="D27" i="10"/>
  <c r="E6" i="10"/>
  <c r="E38" i="10"/>
  <c r="E27" i="10"/>
  <c r="H42" i="7" l="1"/>
  <c r="H43" i="7"/>
  <c r="H44" i="7"/>
  <c r="H45" i="7"/>
  <c r="H46" i="7"/>
  <c r="H47" i="7"/>
  <c r="H48" i="7"/>
  <c r="H49" i="7"/>
  <c r="H53" i="7"/>
  <c r="H54" i="7"/>
  <c r="H55" i="7"/>
  <c r="H56" i="7"/>
  <c r="H57" i="7"/>
  <c r="H58" i="7"/>
  <c r="H62" i="7"/>
  <c r="H63" i="7"/>
  <c r="H64" i="7"/>
  <c r="H66" i="7"/>
  <c r="H67" i="7"/>
  <c r="H68" i="7"/>
  <c r="H69" i="7"/>
  <c r="H71" i="7"/>
  <c r="H73" i="7"/>
  <c r="H74" i="7"/>
  <c r="H75" i="7"/>
  <c r="H76" i="7"/>
  <c r="H77" i="7"/>
  <c r="H81" i="7"/>
  <c r="H82" i="7"/>
  <c r="H86" i="7"/>
  <c r="H88" i="7"/>
  <c r="H90" i="7"/>
  <c r="H91" i="7"/>
  <c r="H95" i="7"/>
  <c r="H99" i="7"/>
  <c r="H105" i="7"/>
  <c r="H110" i="7"/>
  <c r="H111" i="7"/>
  <c r="H112" i="7"/>
  <c r="H113" i="7"/>
  <c r="H114" i="7"/>
  <c r="H115" i="7"/>
  <c r="H116" i="7"/>
  <c r="H121" i="7"/>
  <c r="H126" i="7"/>
  <c r="H128" i="7"/>
  <c r="H129" i="7"/>
  <c r="H130" i="7"/>
  <c r="H135" i="7"/>
  <c r="H136" i="7"/>
  <c r="H137" i="7"/>
  <c r="H138" i="7"/>
  <c r="H140" i="7"/>
  <c r="H142" i="7"/>
  <c r="H143" i="7"/>
  <c r="H145" i="7"/>
  <c r="H146" i="7"/>
  <c r="H147" i="7"/>
  <c r="H148" i="7"/>
  <c r="H149" i="7"/>
  <c r="H150" i="7"/>
  <c r="H151" i="7"/>
  <c r="H156" i="7"/>
  <c r="H161" i="7"/>
  <c r="H165" i="7"/>
  <c r="H166" i="7"/>
  <c r="H167" i="7"/>
  <c r="H168" i="7"/>
  <c r="H171" i="7"/>
  <c r="H172" i="7"/>
  <c r="H173" i="7"/>
  <c r="H174" i="7"/>
  <c r="H32" i="7"/>
  <c r="H33" i="7"/>
  <c r="H34" i="7"/>
  <c r="H36" i="7"/>
  <c r="H24" i="7"/>
  <c r="H25" i="7"/>
  <c r="H26" i="7"/>
  <c r="H28" i="7"/>
  <c r="H10" i="7"/>
  <c r="H11" i="7"/>
  <c r="H12" i="7"/>
  <c r="H13" i="7"/>
  <c r="H14" i="7"/>
  <c r="H15" i="7"/>
  <c r="H16" i="7"/>
  <c r="H17" i="7"/>
  <c r="F127" i="7"/>
  <c r="H127" i="7" s="1"/>
  <c r="F128" i="7"/>
  <c r="G9" i="7"/>
  <c r="G61" i="7"/>
  <c r="G65" i="7"/>
  <c r="H65" i="7" s="1"/>
  <c r="G170" i="7"/>
  <c r="G164" i="7"/>
  <c r="H164" i="7" s="1"/>
  <c r="G166" i="7"/>
  <c r="G83" i="7"/>
  <c r="G84" i="7"/>
  <c r="G169" i="7" l="1"/>
  <c r="H61" i="7"/>
  <c r="G163" i="7"/>
  <c r="H163" i="7" s="1"/>
  <c r="G162" i="7"/>
  <c r="G23" i="7"/>
  <c r="H23" i="7" s="1"/>
  <c r="F9" i="7"/>
  <c r="I78" i="3"/>
  <c r="I74" i="3"/>
  <c r="I45" i="3"/>
  <c r="I85" i="3"/>
  <c r="I75" i="3"/>
  <c r="I46" i="3"/>
  <c r="I38" i="3"/>
  <c r="I29" i="3"/>
  <c r="I21" i="3"/>
  <c r="I17" i="3"/>
  <c r="I15" i="3"/>
  <c r="I12" i="3"/>
  <c r="I11" i="3" s="1"/>
  <c r="I10" i="3" s="1"/>
  <c r="G15" i="1"/>
  <c r="D6" i="10" l="1"/>
  <c r="F22" i="7"/>
  <c r="F30" i="7"/>
  <c r="F29" i="7"/>
  <c r="F51" i="7"/>
  <c r="F50" i="7"/>
  <c r="F21" i="7"/>
  <c r="F20" i="7" s="1"/>
  <c r="F19" i="7" s="1"/>
  <c r="F162" i="7"/>
  <c r="H162" i="7" s="1"/>
  <c r="F170" i="7"/>
  <c r="H170" i="7" s="1"/>
  <c r="F103" i="7"/>
  <c r="F85" i="7"/>
  <c r="H85" i="7" s="1"/>
  <c r="D7" i="10"/>
  <c r="D14" i="10"/>
  <c r="D17" i="10"/>
  <c r="D7" i="11"/>
  <c r="D26" i="8"/>
  <c r="D12" i="8"/>
  <c r="D6" i="8" s="1"/>
  <c r="H90" i="3"/>
  <c r="H38" i="3"/>
  <c r="H17" i="3"/>
  <c r="K17" i="3" s="1"/>
  <c r="H30" i="3"/>
  <c r="H29" i="3" s="1"/>
  <c r="H21" i="3"/>
  <c r="C43" i="10"/>
  <c r="C38" i="10"/>
  <c r="C35" i="10"/>
  <c r="C33" i="10"/>
  <c r="C31" i="10"/>
  <c r="C28" i="10"/>
  <c r="C22" i="10"/>
  <c r="C17" i="10"/>
  <c r="C14" i="10"/>
  <c r="C12" i="10"/>
  <c r="C7" i="11"/>
  <c r="C6" i="11" s="1"/>
  <c r="C34" i="8"/>
  <c r="C29" i="8"/>
  <c r="C26" i="8"/>
  <c r="C24" i="8"/>
  <c r="C22" i="8"/>
  <c r="C17" i="8"/>
  <c r="C12" i="8"/>
  <c r="C9" i="8"/>
  <c r="C7" i="8"/>
  <c r="C6" i="8" s="1"/>
  <c r="G90" i="3"/>
  <c r="G84" i="3" s="1"/>
  <c r="G82" i="3"/>
  <c r="G81" i="3"/>
  <c r="G79" i="3"/>
  <c r="G78" i="3" s="1"/>
  <c r="G67" i="3"/>
  <c r="G57" i="3"/>
  <c r="G51" i="3"/>
  <c r="G45" i="3" s="1"/>
  <c r="G42" i="3"/>
  <c r="G38" i="3" s="1"/>
  <c r="G21" i="3"/>
  <c r="G11" i="3" s="1"/>
  <c r="G10" i="3" s="1"/>
  <c r="G12" i="1"/>
  <c r="G9" i="1"/>
  <c r="J62" i="3"/>
  <c r="I57" i="3"/>
  <c r="K57" i="3" s="1"/>
  <c r="G15" i="10"/>
  <c r="G16" i="10"/>
  <c r="G18" i="10"/>
  <c r="G23" i="10"/>
  <c r="G29" i="10"/>
  <c r="G36" i="10"/>
  <c r="G37" i="10"/>
  <c r="G39" i="10"/>
  <c r="G40" i="10"/>
  <c r="G41" i="10"/>
  <c r="G44" i="10"/>
  <c r="F29" i="10"/>
  <c r="F36" i="10"/>
  <c r="F37" i="10"/>
  <c r="F39" i="10"/>
  <c r="F40" i="10"/>
  <c r="F41" i="10"/>
  <c r="D33" i="10"/>
  <c r="E33" i="10"/>
  <c r="D43" i="10"/>
  <c r="E43" i="10"/>
  <c r="G43" i="10" s="1"/>
  <c r="D38" i="10"/>
  <c r="D35" i="10"/>
  <c r="E35" i="10"/>
  <c r="D31" i="10"/>
  <c r="E31" i="10"/>
  <c r="D28" i="10"/>
  <c r="E28" i="10"/>
  <c r="G28" i="10" s="1"/>
  <c r="F13" i="10"/>
  <c r="F15" i="10"/>
  <c r="F16" i="10"/>
  <c r="F18" i="10"/>
  <c r="F23" i="10"/>
  <c r="D22" i="10"/>
  <c r="E22" i="10"/>
  <c r="D12" i="10"/>
  <c r="E12" i="10"/>
  <c r="E17" i="10"/>
  <c r="E14" i="10"/>
  <c r="G8" i="11"/>
  <c r="G9" i="11"/>
  <c r="G10" i="8"/>
  <c r="G11" i="8"/>
  <c r="G13" i="8"/>
  <c r="G18" i="8"/>
  <c r="K13" i="3"/>
  <c r="K18" i="3"/>
  <c r="K19" i="3"/>
  <c r="K20" i="3"/>
  <c r="K46" i="3"/>
  <c r="K74" i="3"/>
  <c r="K75" i="3"/>
  <c r="K83" i="3"/>
  <c r="K86" i="3"/>
  <c r="K87" i="3"/>
  <c r="K88" i="3"/>
  <c r="K89" i="3"/>
  <c r="J46" i="3"/>
  <c r="J47" i="3"/>
  <c r="J48" i="3"/>
  <c r="J49" i="3"/>
  <c r="J52" i="3"/>
  <c r="J53" i="3"/>
  <c r="J54" i="3"/>
  <c r="J55" i="3"/>
  <c r="J56" i="3"/>
  <c r="J58" i="3"/>
  <c r="J59" i="3"/>
  <c r="J60" i="3"/>
  <c r="J61" i="3"/>
  <c r="J63" i="3"/>
  <c r="J64" i="3"/>
  <c r="J65" i="3"/>
  <c r="J66" i="3"/>
  <c r="J68" i="3"/>
  <c r="J69" i="3"/>
  <c r="J70" i="3"/>
  <c r="J71" i="3"/>
  <c r="J72" i="3"/>
  <c r="J73" i="3"/>
  <c r="J74" i="3"/>
  <c r="J75" i="3"/>
  <c r="J76" i="3"/>
  <c r="J77" i="3"/>
  <c r="J80" i="3"/>
  <c r="J85" i="3"/>
  <c r="J88" i="3"/>
  <c r="J89" i="3"/>
  <c r="J91" i="3"/>
  <c r="K39" i="3"/>
  <c r="K40" i="3"/>
  <c r="K41" i="3"/>
  <c r="K42" i="3"/>
  <c r="J39" i="3"/>
  <c r="J40" i="3"/>
  <c r="J41" i="3"/>
  <c r="J42" i="3"/>
  <c r="J43" i="3"/>
  <c r="J44" i="3"/>
  <c r="E26" i="8"/>
  <c r="F32" i="8"/>
  <c r="H9" i="7"/>
  <c r="G98" i="7"/>
  <c r="G94" i="7"/>
  <c r="G72" i="7"/>
  <c r="H72" i="7" s="1"/>
  <c r="G70" i="7"/>
  <c r="G160" i="7"/>
  <c r="H160" i="7" s="1"/>
  <c r="G159" i="7"/>
  <c r="H159" i="7" s="1"/>
  <c r="G155" i="7"/>
  <c r="G134" i="7"/>
  <c r="H134" i="7" s="1"/>
  <c r="G139" i="7"/>
  <c r="H139" i="7" s="1"/>
  <c r="G141" i="7"/>
  <c r="G125" i="7"/>
  <c r="G120" i="7"/>
  <c r="G109" i="7"/>
  <c r="G104" i="7"/>
  <c r="G80" i="7"/>
  <c r="G35" i="7"/>
  <c r="H35" i="7" s="1"/>
  <c r="G31" i="7"/>
  <c r="G27" i="7"/>
  <c r="H27" i="7" s="1"/>
  <c r="K24" i="1"/>
  <c r="J24" i="1"/>
  <c r="G52" i="7"/>
  <c r="G41" i="7"/>
  <c r="H41" i="7" s="1"/>
  <c r="F87" i="7"/>
  <c r="F60" i="7"/>
  <c r="F59" i="7" s="1"/>
  <c r="F158" i="7"/>
  <c r="F157" i="7" s="1"/>
  <c r="F153" i="7"/>
  <c r="F152" i="7" s="1"/>
  <c r="F144" i="7"/>
  <c r="H144" i="7" s="1"/>
  <c r="F141" i="7"/>
  <c r="F133" i="7"/>
  <c r="F132" i="7" s="1"/>
  <c r="F131" i="7" s="1"/>
  <c r="F123" i="7"/>
  <c r="F122" i="7" s="1"/>
  <c r="F118" i="7"/>
  <c r="F117" i="7" s="1"/>
  <c r="F107" i="7"/>
  <c r="F106" i="7" s="1"/>
  <c r="F102" i="7"/>
  <c r="F101" i="7" s="1"/>
  <c r="F39" i="7"/>
  <c r="F38" i="7" s="1"/>
  <c r="G23" i="8"/>
  <c r="G27" i="8"/>
  <c r="G28" i="8"/>
  <c r="G30" i="8"/>
  <c r="G31" i="8"/>
  <c r="G32" i="8"/>
  <c r="G35" i="8"/>
  <c r="F8" i="8"/>
  <c r="F10" i="8"/>
  <c r="F11" i="8"/>
  <c r="F13" i="8"/>
  <c r="F18" i="8"/>
  <c r="F23" i="8"/>
  <c r="F27" i="8"/>
  <c r="F28" i="8"/>
  <c r="F30" i="8"/>
  <c r="F31" i="8"/>
  <c r="G103" i="7" l="1"/>
  <c r="H103" i="7" s="1"/>
  <c r="H104" i="7"/>
  <c r="G51" i="7"/>
  <c r="H52" i="7"/>
  <c r="G108" i="7"/>
  <c r="H109" i="7"/>
  <c r="G119" i="7"/>
  <c r="H120" i="7"/>
  <c r="H70" i="7"/>
  <c r="G60" i="7"/>
  <c r="F84" i="7"/>
  <c r="G124" i="7"/>
  <c r="H124" i="7" s="1"/>
  <c r="H125" i="7"/>
  <c r="H141" i="7"/>
  <c r="H31" i="7"/>
  <c r="G30" i="7"/>
  <c r="H30" i="7" s="1"/>
  <c r="G97" i="7"/>
  <c r="H97" i="7" s="1"/>
  <c r="H98" i="7"/>
  <c r="F169" i="7"/>
  <c r="H169" i="7" s="1"/>
  <c r="G22" i="7"/>
  <c r="G93" i="7"/>
  <c r="H93" i="7" s="1"/>
  <c r="H94" i="7"/>
  <c r="G79" i="7"/>
  <c r="H79" i="7" s="1"/>
  <c r="H80" i="7"/>
  <c r="G154" i="7"/>
  <c r="H154" i="7" s="1"/>
  <c r="H155" i="7"/>
  <c r="G40" i="7"/>
  <c r="H40" i="7" s="1"/>
  <c r="G22" i="10"/>
  <c r="J57" i="3"/>
  <c r="G17" i="10"/>
  <c r="F28" i="10"/>
  <c r="G35" i="10"/>
  <c r="G38" i="10"/>
  <c r="G14" i="10"/>
  <c r="F38" i="10"/>
  <c r="C6" i="10"/>
  <c r="C21" i="8"/>
  <c r="G37" i="3"/>
  <c r="G36" i="3" s="1"/>
  <c r="F35" i="10"/>
  <c r="F14" i="10"/>
  <c r="F17" i="10"/>
  <c r="F22" i="10"/>
  <c r="F12" i="10"/>
  <c r="G92" i="7"/>
  <c r="H92" i="7" s="1"/>
  <c r="G89" i="7"/>
  <c r="H89" i="7" s="1"/>
  <c r="G133" i="7"/>
  <c r="G158" i="7"/>
  <c r="H158" i="7" s="1"/>
  <c r="G153" i="7"/>
  <c r="H153" i="7" s="1"/>
  <c r="G78" i="7"/>
  <c r="H78" i="7" s="1"/>
  <c r="H12" i="3"/>
  <c r="K10" i="1"/>
  <c r="K13" i="1"/>
  <c r="K14" i="1"/>
  <c r="H85" i="3"/>
  <c r="H84" i="3" s="1"/>
  <c r="H45" i="3"/>
  <c r="I90" i="3"/>
  <c r="I82" i="3"/>
  <c r="H78" i="3"/>
  <c r="I79" i="3"/>
  <c r="I67" i="3"/>
  <c r="K67" i="3" s="1"/>
  <c r="I51" i="3"/>
  <c r="J38" i="3"/>
  <c r="G96" i="7" l="1"/>
  <c r="H96" i="7" s="1"/>
  <c r="H119" i="7"/>
  <c r="G118" i="7"/>
  <c r="G123" i="7"/>
  <c r="H123" i="7" s="1"/>
  <c r="F100" i="7"/>
  <c r="G107" i="7"/>
  <c r="H108" i="7"/>
  <c r="G102" i="7"/>
  <c r="G21" i="7"/>
  <c r="H22" i="7"/>
  <c r="G132" i="7"/>
  <c r="H133" i="7"/>
  <c r="H84" i="7"/>
  <c r="F83" i="7"/>
  <c r="G50" i="7"/>
  <c r="H50" i="7" s="1"/>
  <c r="H51" i="7"/>
  <c r="G59" i="7"/>
  <c r="H59" i="7" s="1"/>
  <c r="H60" i="7"/>
  <c r="G39" i="7"/>
  <c r="H39" i="7" s="1"/>
  <c r="I81" i="3"/>
  <c r="K82" i="3"/>
  <c r="I84" i="3"/>
  <c r="J84" i="3" s="1"/>
  <c r="J90" i="3"/>
  <c r="J51" i="3"/>
  <c r="K51" i="3"/>
  <c r="K12" i="3"/>
  <c r="H11" i="3"/>
  <c r="H10" i="3" s="1"/>
  <c r="J67" i="3"/>
  <c r="J78" i="3"/>
  <c r="J79" i="3"/>
  <c r="K79" i="3"/>
  <c r="K38" i="3"/>
  <c r="G6" i="10"/>
  <c r="K84" i="3"/>
  <c r="K85" i="3"/>
  <c r="F27" i="10"/>
  <c r="G27" i="10"/>
  <c r="F6" i="10"/>
  <c r="G157" i="7"/>
  <c r="H157" i="7" s="1"/>
  <c r="G122" i="7"/>
  <c r="H122" i="7" s="1"/>
  <c r="G152" i="7"/>
  <c r="H152" i="7" s="1"/>
  <c r="G29" i="7"/>
  <c r="H29" i="7" s="1"/>
  <c r="F26" i="8"/>
  <c r="H37" i="3"/>
  <c r="J12" i="3"/>
  <c r="J15" i="3"/>
  <c r="J17" i="3"/>
  <c r="J19" i="3"/>
  <c r="J21" i="3"/>
  <c r="F8" i="11"/>
  <c r="E7" i="11"/>
  <c r="E34" i="8"/>
  <c r="D34" i="8"/>
  <c r="E29" i="8"/>
  <c r="D29" i="8"/>
  <c r="G26" i="8"/>
  <c r="E24" i="8"/>
  <c r="D24" i="8"/>
  <c r="E22" i="8"/>
  <c r="E21" i="8" s="1"/>
  <c r="D22" i="8"/>
  <c r="E17" i="8"/>
  <c r="G17" i="8" s="1"/>
  <c r="E12" i="8"/>
  <c r="E9" i="8"/>
  <c r="D9" i="8"/>
  <c r="E7" i="8"/>
  <c r="J10" i="1"/>
  <c r="J13" i="1"/>
  <c r="J14" i="1"/>
  <c r="H12" i="1"/>
  <c r="H15" i="1" s="1"/>
  <c r="I12" i="1"/>
  <c r="H9" i="1"/>
  <c r="I9" i="1"/>
  <c r="H102" i="7" l="1"/>
  <c r="G101" i="7"/>
  <c r="H83" i="7"/>
  <c r="F37" i="7"/>
  <c r="H107" i="7"/>
  <c r="G106" i="7"/>
  <c r="H106" i="7" s="1"/>
  <c r="H132" i="7"/>
  <c r="G131" i="7"/>
  <c r="H131" i="7" s="1"/>
  <c r="H118" i="7"/>
  <c r="G117" i="7"/>
  <c r="H117" i="7" s="1"/>
  <c r="G20" i="7"/>
  <c r="G19" i="7" s="1"/>
  <c r="H19" i="7" s="1"/>
  <c r="H21" i="7"/>
  <c r="G38" i="7"/>
  <c r="K81" i="3"/>
  <c r="I37" i="3"/>
  <c r="I36" i="3" s="1"/>
  <c r="K78" i="3"/>
  <c r="J9" i="1"/>
  <c r="I15" i="1"/>
  <c r="D6" i="11"/>
  <c r="G7" i="11"/>
  <c r="G9" i="8"/>
  <c r="E6" i="8"/>
  <c r="G6" i="8" s="1"/>
  <c r="G12" i="8"/>
  <c r="H36" i="3"/>
  <c r="K11" i="3"/>
  <c r="K12" i="1"/>
  <c r="K45" i="3"/>
  <c r="J45" i="3"/>
  <c r="K9" i="1"/>
  <c r="H20" i="7"/>
  <c r="G87" i="7"/>
  <c r="H87" i="7" s="1"/>
  <c r="J12" i="1"/>
  <c r="F9" i="8"/>
  <c r="F22" i="8"/>
  <c r="G22" i="8"/>
  <c r="G34" i="8"/>
  <c r="F12" i="8"/>
  <c r="F7" i="8"/>
  <c r="F17" i="8"/>
  <c r="F29" i="8"/>
  <c r="G29" i="8"/>
  <c r="J11" i="3"/>
  <c r="F7" i="11"/>
  <c r="D21" i="8"/>
  <c r="K10" i="3"/>
  <c r="E6" i="11"/>
  <c r="F6" i="11" s="1"/>
  <c r="H38" i="7" l="1"/>
  <c r="G37" i="7"/>
  <c r="H37" i="7" s="1"/>
  <c r="H101" i="7"/>
  <c r="G100" i="7"/>
  <c r="H100" i="7" s="1"/>
  <c r="G6" i="11"/>
  <c r="J37" i="3"/>
  <c r="K37" i="3"/>
  <c r="F21" i="8"/>
  <c r="G21" i="8"/>
  <c r="F6" i="8"/>
  <c r="J10" i="3"/>
  <c r="K36" i="3" l="1"/>
  <c r="J36" i="3"/>
</calcChain>
</file>

<file path=xl/sharedStrings.xml><?xml version="1.0" encoding="utf-8"?>
<sst xmlns="http://schemas.openxmlformats.org/spreadsheetml/2006/main" count="474" uniqueCount="266">
  <si>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</si>
  <si>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</si>
  <si>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</si>
  <si>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</si>
  <si>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</si>
  <si>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</si>
  <si>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</si>
  <si>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</si>
  <si>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</si>
  <si>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</si>
  <si>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</si>
  <si>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</si>
  <si>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</si>
  <si>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</si>
  <si>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</si>
  <si>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</si>
  <si>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</si>
  <si>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</si>
  <si>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</si>
  <si>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</si>
  <si>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Pomoći iz inozemstva i od subjekata unutar općeg proračuna</t>
  </si>
  <si>
    <t xml:space="preserve"> Prihodi od prodaje proizvoda i robe te pruženih usluga i prihodi od donacija</t>
  </si>
  <si>
    <t>….</t>
  </si>
  <si>
    <t>Prihodi od prodaje proizvedene dugotrajne imovine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</si>
  <si>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</si>
  <si>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</si>
  <si>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</si>
  <si>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</si>
  <si>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</si>
  <si>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</si>
  <si>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</si>
  <si>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</si>
  <si>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</si>
  <si>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</si>
  <si>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</si>
  <si>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</si>
  <si>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</si>
  <si>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</si>
  <si>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</si>
  <si>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</si>
  <si>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</si>
  <si>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</si>
  <si>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</si>
  <si>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</si>
  <si>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</si>
  <si>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</si>
  <si>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</si>
  <si>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</si>
  <si>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</si>
  <si>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</si>
  <si>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</si>
  <si>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</si>
  <si>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</si>
  <si>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</si>
  <si>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</si>
  <si>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</si>
  <si>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</si>
  <si>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</si>
  <si>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</si>
  <si>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</si>
  <si>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</si>
  <si>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 xml:space="preserve">OSTVARENJE/IZVRŠENJE 
N-1. 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</si>
  <si>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</si>
  <si>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</si>
  <si>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</si>
  <si>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</si>
  <si>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</si>
  <si>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</si>
  <si>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</si>
  <si>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IZVJEŠTAJ O IZVRŠENJU FINANCIJSKOG PLANA PRORAČUNSKOG KORISNIKA JEDINICE LOKALNE I PODRUČNE (REGIONALNE) SAMOUPRAVE ZA N. GODINU</t>
  </si>
  <si>
    <t>UKUPNO PRIHODI</t>
  </si>
  <si>
    <t>Prihodi od imovine</t>
  </si>
  <si>
    <t>Prihodi od upravnih i adminstrativnih pristojbi</t>
  </si>
  <si>
    <t>Prihodi iz nadležnog proračuna i od HZZO na temelju ugovornih obveza</t>
  </si>
  <si>
    <t>Financijski rashodi</t>
  </si>
  <si>
    <t>Ostali rashodi</t>
  </si>
  <si>
    <t>Rashodi za nabavu proizvedene dugotrajne imovine</t>
  </si>
  <si>
    <t xml:space="preserve">4 Prihodi za posebne namjene </t>
  </si>
  <si>
    <t>4.3.1 Ostali prihodi za posebne namjene</t>
  </si>
  <si>
    <t>4.4 Decentralizirana sredstva</t>
  </si>
  <si>
    <t>5 Pomoći</t>
  </si>
  <si>
    <t>6 Donacije</t>
  </si>
  <si>
    <t>4 Prihodi za posebne namjene</t>
  </si>
  <si>
    <t>09 Obrazovanje</t>
  </si>
  <si>
    <t>091 Predškolsko i osnovno obrazovanje</t>
  </si>
  <si>
    <t>096 Dodatne usluge u obrazovanju</t>
  </si>
  <si>
    <t>OSNOVNA ŠKOLA OPUZEN</t>
  </si>
  <si>
    <t>Opći prihodi i primici</t>
  </si>
  <si>
    <t>Vlastiti prihodi</t>
  </si>
  <si>
    <t>Prihodi za posebne namjene</t>
  </si>
  <si>
    <t>Donacije</t>
  </si>
  <si>
    <t>Namjenski primici</t>
  </si>
  <si>
    <t>Rezultat</t>
  </si>
  <si>
    <t>Pomoći</t>
  </si>
  <si>
    <t>4.3 Ostali prihodi za posebne najmene</t>
  </si>
  <si>
    <t>5.2 Školska shema</t>
  </si>
  <si>
    <t>5.6 Fondovi EU</t>
  </si>
  <si>
    <t>5.8 Ostale pomoći</t>
  </si>
  <si>
    <t>5.9 Pomoći/Fondovi EU</t>
  </si>
  <si>
    <t>6.2 Donacije proračunski korisnici</t>
  </si>
  <si>
    <t>3.2 Vlastiti prihodi</t>
  </si>
  <si>
    <t>1.1 Opći prihodi i primici</t>
  </si>
  <si>
    <t>6.2 Donacije-prorač.korisnici</t>
  </si>
  <si>
    <t>3.2 Prihodi od fin imovine</t>
  </si>
  <si>
    <t>Tekuće pomoći proračunskim korisnicima iz proračuna koji im nije nadležan</t>
  </si>
  <si>
    <t>Kapitalne pomoći proračunskim korisnicima iz proračuna koji im nije nadležan</t>
  </si>
  <si>
    <t>Kamate na oročena sredstva</t>
  </si>
  <si>
    <t>Ostali nespomenuti rashodi</t>
  </si>
  <si>
    <t>Tekuće donacije</t>
  </si>
  <si>
    <t>Prihodi iz nadležnog proračuna za finaciranje rashoda poslovanja</t>
  </si>
  <si>
    <t>Prihodi iz nadležnog proračuna za fin.rashoda za nabavu nef.imovine</t>
  </si>
  <si>
    <t>Rezultat poslovanja</t>
  </si>
  <si>
    <t>Višak/manjak prihoda</t>
  </si>
  <si>
    <t>Višak prihoda</t>
  </si>
  <si>
    <t>Plaće za redovan rad</t>
  </si>
  <si>
    <t>Plaće</t>
  </si>
  <si>
    <t>Doprinosi na plaće</t>
  </si>
  <si>
    <t>Doprinosi za obvezno zdravstveno osiguranje</t>
  </si>
  <si>
    <t>Doprinosi za obvezno osiguranje u slučaju nezaposlenosti</t>
  </si>
  <si>
    <t>Naknade troškova zaposlenima</t>
  </si>
  <si>
    <t>Službena putovanja</t>
  </si>
  <si>
    <t xml:space="preserve">Naknade za prijevoz </t>
  </si>
  <si>
    <t>Stručno usavršavanje zaposlenika</t>
  </si>
  <si>
    <t>Rashodi za materijal i energiju</t>
  </si>
  <si>
    <t>Uredski materijal i ostali materijali rashodi</t>
  </si>
  <si>
    <t>Materijal i sirovine</t>
  </si>
  <si>
    <t>Energija</t>
  </si>
  <si>
    <t>Materijal i djelovi za tekuće i investicijsko održavanje</t>
  </si>
  <si>
    <t>Sitni inventar i auto gume</t>
  </si>
  <si>
    <t>Rashodi za usluge</t>
  </si>
  <si>
    <t>Usluge telefona pošte i prijevoza</t>
  </si>
  <si>
    <t>Usluge tekućeg i investcijskog održavanja</t>
  </si>
  <si>
    <t>Usluge promidžbe i informiranja</t>
  </si>
  <si>
    <t>Komunalne usluge</t>
  </si>
  <si>
    <t>Zakupnine i najamnine</t>
  </si>
  <si>
    <t>Zdravstvene i veterninarske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</si>
  <si>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</si>
  <si>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</si>
  <si>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</si>
  <si>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</si>
  <si>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</si>
  <si>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</si>
  <si>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</si>
  <si>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</t>
  </si>
  <si>
    <t>Troškovi sudskih postupaka</t>
  </si>
  <si>
    <t>Ostali financijski rashodi</t>
  </si>
  <si>
    <t>Bankarske usluge i usluge platnog promet</t>
  </si>
  <si>
    <t>Zatezne kamate</t>
  </si>
  <si>
    <t>Naknade građanim i kućanstvima na temelju osiguranja</t>
  </si>
  <si>
    <t>Ostale naknade građanima i kućanstvima iz proračuna</t>
  </si>
  <si>
    <t>Naknade građanima i kućanstvima u naravi</t>
  </si>
  <si>
    <t>Tekuće donacije u novcu</t>
  </si>
  <si>
    <t>Postrojenja i oprema</t>
  </si>
  <si>
    <t>Oprema za održavanja i zaštitu</t>
  </si>
  <si>
    <t>Knjige umjetnička djela i ostale</t>
  </si>
  <si>
    <t xml:space="preserve">Knjige </t>
  </si>
  <si>
    <t>Rashodi za dodatna ulaganja na nefinacijskoj imovini</t>
  </si>
  <si>
    <t>Dodatna ulaganja na građeviskim objektima</t>
  </si>
  <si>
    <t xml:space="preserve">OSTVARENJE/IZVRŠENJE 
2023. </t>
  </si>
  <si>
    <t>12399 OSNOVNA ŠKOLA OPUZEN</t>
  </si>
  <si>
    <t>IZVORI FINANCIRANJA UKUPNO</t>
  </si>
  <si>
    <t>Šifra</t>
  </si>
  <si>
    <t xml:space="preserve">Naziv </t>
  </si>
  <si>
    <t>PROGRAM A101206</t>
  </si>
  <si>
    <t>EU projekti UO za obrazovanje,kulturu i sport</t>
  </si>
  <si>
    <t>Aktivnost A101206T120602</t>
  </si>
  <si>
    <t>Europski socijalni fond-Projekt Zajedno možemo sve vol.6/7-pomoćnik u nastavi</t>
  </si>
  <si>
    <t>Izvor financiranja 1.1</t>
  </si>
  <si>
    <t xml:space="preserve">Opći prihodi i primici </t>
  </si>
  <si>
    <t>Izvor financiranja 5.6</t>
  </si>
  <si>
    <t>Fondovi EU</t>
  </si>
  <si>
    <t>PROGRAM A101207</t>
  </si>
  <si>
    <t>Zakonski standardi ustanova u obrazovanju</t>
  </si>
  <si>
    <t>Aktivnost A101207A120701</t>
  </si>
  <si>
    <t>Osiguranje uvjeta rada za redovno poslovanje osnovne škole</t>
  </si>
  <si>
    <t>Izvor financiranja 3.2</t>
  </si>
  <si>
    <t>Vlastiti prihodi-proračunski korisnici</t>
  </si>
  <si>
    <t>Izvor financiranja 4.3</t>
  </si>
  <si>
    <t>Prihodi za posebne namjene-proračunski korisnici</t>
  </si>
  <si>
    <t>Izvor financiranja 4.4</t>
  </si>
  <si>
    <t>Decentralizirana sredstva</t>
  </si>
  <si>
    <t>Izvor financiranja 5.8</t>
  </si>
  <si>
    <t>Ostale pomoći-proračunski korisnici</t>
  </si>
  <si>
    <t>Izvor financiranja 5.9</t>
  </si>
  <si>
    <t>Pomoći/Fondovi EU PK</t>
  </si>
  <si>
    <t>Aktivnost A101207A120702</t>
  </si>
  <si>
    <t>Investicijska ulaganja u osnovne škole</t>
  </si>
  <si>
    <t>Aktivnost A101207K120703</t>
  </si>
  <si>
    <t>Kapitalna ulaganja u osnovne škole</t>
  </si>
  <si>
    <t>Rashodi za nabavu nefinancije imovine</t>
  </si>
  <si>
    <t>Rahodi za dodatna ulaganja na nefinancijskoj imovini</t>
  </si>
  <si>
    <t>Školska shema voća i mlijeka</t>
  </si>
  <si>
    <t>Izvor financiranja 5.2</t>
  </si>
  <si>
    <t>PROGRAM A101208</t>
  </si>
  <si>
    <t>Program ustanova u obrazovanju iznad standarda</t>
  </si>
  <si>
    <t>Aktivnost A101208A120801</t>
  </si>
  <si>
    <t>Poticanje demografskog razvitka</t>
  </si>
  <si>
    <t>Naknade građanima i kućanstvima</t>
  </si>
  <si>
    <t>Aktivnost A101208A120803</t>
  </si>
  <si>
    <t>Natjecanje iz znanja učenika</t>
  </si>
  <si>
    <t>Aktivnost A101208A120804</t>
  </si>
  <si>
    <t>Financiranje školskih projekata</t>
  </si>
  <si>
    <t>Aktivnost A101208A120808</t>
  </si>
  <si>
    <t>Nabava udžbenika za učenike OŠ</t>
  </si>
  <si>
    <t>Ostale pomoći</t>
  </si>
  <si>
    <t>Osnovno obrazovanje</t>
  </si>
  <si>
    <t>Knjige umjetnička djela</t>
  </si>
  <si>
    <t>Aktivnost A101208A120809</t>
  </si>
  <si>
    <t>Programi školskog kurikuluma</t>
  </si>
  <si>
    <t>Izvor financiranja 6.2</t>
  </si>
  <si>
    <t>Donacije-proračunski korisnici</t>
  </si>
  <si>
    <t>Aktivnost A101208A120810</t>
  </si>
  <si>
    <t>Ostale aktivnosti osnovnih škola</t>
  </si>
  <si>
    <t>Aktivnost A101208A120811</t>
  </si>
  <si>
    <t>Dodatne djelatnosti osnovnih škola</t>
  </si>
  <si>
    <t>Aktivnost A101208A120818</t>
  </si>
  <si>
    <t xml:space="preserve">Organizacija prehrane u osnovnim školama </t>
  </si>
  <si>
    <t>Aktivnost A101208A120819</t>
  </si>
  <si>
    <t>Opskrba školskih ustanova higijenskim potrepštinama za učenice osnovnih škola</t>
  </si>
  <si>
    <t>Aktivnost A101206T120608</t>
  </si>
  <si>
    <t>Škoplska shema voća</t>
  </si>
  <si>
    <t>5=4/2*100</t>
  </si>
  <si>
    <t>6=4/3*100</t>
  </si>
  <si>
    <t>Aktivnost A101207T120708</t>
  </si>
  <si>
    <t>Izvori financiranja 1.1</t>
  </si>
  <si>
    <t>4=3/2*100</t>
  </si>
  <si>
    <t>Ostali rashodi za zaposlene</t>
  </si>
  <si>
    <t>Rahodi za usluge</t>
  </si>
  <si>
    <t>Rahodi za materija i energiju</t>
  </si>
  <si>
    <t>Bankaske usluge i usluge platnog promet</t>
  </si>
  <si>
    <t>Rashodi za materija i energiju</t>
  </si>
  <si>
    <t>Oprema za održavanje i zaštitu</t>
  </si>
  <si>
    <t>Ostale usluge za komunikaciju i prijevoz</t>
  </si>
  <si>
    <t>Ostale nespomenute usluge</t>
  </si>
  <si>
    <t>Ostali materijal za poterbe redovnog poslovanja</t>
  </si>
  <si>
    <t>Ostale tekuće donacije</t>
  </si>
  <si>
    <t>Plaće (Bruto)</t>
  </si>
  <si>
    <t>4 Prihodi za posebene namjene</t>
  </si>
  <si>
    <t>4.4  Decentralizirana sredstva</t>
  </si>
  <si>
    <t>6.2 Donacije -prorač.korisnici</t>
  </si>
  <si>
    <t>7 Prihodi od nefinacijske imovine i nadoknada šteta s osnova osiguranja</t>
  </si>
  <si>
    <t>71 Prihodi od nefinacijske imovine i nadoknada šteta s osnova osiguranja</t>
  </si>
  <si>
    <t>4.3 Ostali prihodi za posebne namjene</t>
  </si>
  <si>
    <t xml:space="preserve">  5.2 Školska shema</t>
  </si>
  <si>
    <t xml:space="preserve">  5.6 Fondovi EU</t>
  </si>
  <si>
    <t xml:space="preserve">  5.8 Ostale pomoći</t>
  </si>
  <si>
    <t xml:space="preserve">  5.9 Ostale pomoći</t>
  </si>
  <si>
    <t>OSTVARENJE/IZVRŠENJE 
2023.</t>
  </si>
  <si>
    <t xml:space="preserve">OSTVARENJE/IZVRŠENJE 2023.
</t>
  </si>
  <si>
    <t>IZVRŠENJE 
2023.</t>
  </si>
  <si>
    <t xml:space="preserve">OSTVARENJE/IZVRŠENJE 2024.
</t>
  </si>
  <si>
    <t>II. REBALANS 2024.</t>
  </si>
  <si>
    <t>OSTVARENJE/IZVRŠENJE 2024.</t>
  </si>
  <si>
    <t>IZVORNI PLAN ILI REBALANS 2024.</t>
  </si>
  <si>
    <t>OSTVARENJE/IZVRŠENJE 
2024.</t>
  </si>
  <si>
    <t xml:space="preserve">OSTVARENJE/IZVRŠENJE 
2024. </t>
  </si>
  <si>
    <t>IZVRŠENJE 
2024.</t>
  </si>
  <si>
    <t>098 Usluge obrazovanja koje nisu nigdje drugdje svrstane</t>
  </si>
  <si>
    <t>IZVORNI PLAN ILI REBALANS 2.2024.</t>
  </si>
  <si>
    <t>Prihodi od nadležnog proračuna za finan.mat.r</t>
  </si>
  <si>
    <t xml:space="preserve">Zajedno mozemo sve osiguravanje pomoćnika u nastavi </t>
  </si>
  <si>
    <t>Plaće za zaposlene</t>
  </si>
  <si>
    <t>Ostale naknade troškova zaposlenima</t>
  </si>
  <si>
    <t xml:space="preserve"> IZVRŠENJE 
2024. </t>
  </si>
  <si>
    <t>Ostale pomoći prorač.korisnicima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</si>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</sst>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7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2" borderId="3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right" wrapText="1"/>
    </xf>
    <xf numFmtId="0" fontId="12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 wrapText="1"/>
    </xf>
    <xf numFmtId="0" fontId="8" fillId="0" borderId="0" xfId="0" quotePrefix="1" applyFont="1" applyAlignment="1">
      <alignment horizontal="left" wrapText="1"/>
    </xf>
    <xf numFmtId="0" fontId="9" fillId="0" borderId="0" xfId="0" applyFont="1" applyAlignment="1">
      <alignment wrapText="1"/>
    </xf>
    <xf numFmtId="3" fontId="6" fillId="0" borderId="0" xfId="0" applyNumberFormat="1" applyFont="1" applyAlignment="1">
      <alignment horizontal="right"/>
    </xf>
    <xf numFmtId="3" fontId="7" fillId="0" borderId="3" xfId="0" applyNumberFormat="1" applyFont="1" applyBorder="1" applyAlignment="1">
      <alignment horizontal="right"/>
    </xf>
    <xf numFmtId="3" fontId="7" fillId="3" borderId="3" xfId="0" applyNumberFormat="1" applyFont="1" applyFill="1" applyBorder="1" applyAlignment="1">
      <alignment horizontal="right"/>
    </xf>
    <xf numFmtId="0" fontId="12" fillId="3" borderId="1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2" fillId="2" borderId="3" xfId="0" quotePrefix="1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6" fillId="0" borderId="0" xfId="0" applyFont="1"/>
    <xf numFmtId="0" fontId="0" fillId="0" borderId="3" xfId="0" applyBorder="1"/>
    <xf numFmtId="0" fontId="10" fillId="2" borderId="3" xfId="0" quotePrefix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 indent="1"/>
    </xf>
    <xf numFmtId="0" fontId="11" fillId="2" borderId="3" xfId="0" applyFont="1" applyFill="1" applyBorder="1" applyAlignment="1">
      <alignment horizontal="left" vertical="center" indent="1"/>
    </xf>
    <xf numFmtId="0" fontId="11" fillId="2" borderId="3" xfId="0" quotePrefix="1" applyFont="1" applyFill="1" applyBorder="1" applyAlignment="1">
      <alignment horizontal="left" vertical="center" wrapText="1" indent="1"/>
    </xf>
    <xf numFmtId="0" fontId="11" fillId="2" borderId="3" xfId="0" applyFont="1" applyFill="1" applyBorder="1" applyAlignment="1">
      <alignment horizontal="left" vertical="center"/>
    </xf>
    <xf numFmtId="0" fontId="17" fillId="2" borderId="3" xfId="0" quotePrefix="1" applyFont="1" applyFill="1" applyBorder="1" applyAlignment="1">
      <alignment horizontal="left" vertical="center"/>
    </xf>
    <xf numFmtId="0" fontId="2" fillId="0" borderId="3" xfId="0" applyFont="1" applyBorder="1"/>
    <xf numFmtId="0" fontId="2" fillId="0" borderId="0" xfId="0" applyFont="1"/>
    <xf numFmtId="0" fontId="10" fillId="3" borderId="2" xfId="0" applyFont="1" applyFill="1" applyBorder="1" applyAlignment="1">
      <alignment vertical="center"/>
    </xf>
    <xf numFmtId="0" fontId="0" fillId="3" borderId="0" xfId="0" applyFill="1"/>
    <xf numFmtId="0" fontId="7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3" fontId="4" fillId="2" borderId="4" xfId="0" applyNumberFormat="1" applyFont="1" applyFill="1" applyBorder="1" applyAlignment="1">
      <alignment horizontal="left" vertical="center"/>
    </xf>
    <xf numFmtId="3" fontId="4" fillId="2" borderId="3" xfId="0" applyNumberFormat="1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8" fillId="2" borderId="0" xfId="0" quotePrefix="1" applyFont="1" applyFill="1" applyAlignment="1">
      <alignment horizontal="left" wrapText="1"/>
    </xf>
    <xf numFmtId="0" fontId="9" fillId="2" borderId="0" xfId="0" applyFont="1" applyFill="1" applyAlignment="1">
      <alignment wrapText="1"/>
    </xf>
    <xf numFmtId="3" fontId="6" fillId="2" borderId="0" xfId="0" applyNumberFormat="1" applyFont="1" applyFill="1" applyAlignment="1">
      <alignment horizontal="right"/>
    </xf>
    <xf numFmtId="164" fontId="7" fillId="3" borderId="3" xfId="0" applyNumberFormat="1" applyFont="1" applyFill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164" fontId="5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/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/>
    </xf>
    <xf numFmtId="164" fontId="2" fillId="0" borderId="3" xfId="0" applyNumberFormat="1" applyFont="1" applyBorder="1"/>
    <xf numFmtId="4" fontId="4" fillId="2" borderId="3" xfId="0" applyNumberFormat="1" applyFont="1" applyFill="1" applyBorder="1" applyAlignment="1">
      <alignment horizontal="right"/>
    </xf>
    <xf numFmtId="164" fontId="4" fillId="2" borderId="3" xfId="0" applyNumberFormat="1" applyFont="1" applyFill="1" applyBorder="1" applyAlignment="1">
      <alignment horizontal="right"/>
    </xf>
    <xf numFmtId="164" fontId="0" fillId="0" borderId="3" xfId="0" applyNumberFormat="1" applyBorder="1"/>
    <xf numFmtId="0" fontId="22" fillId="2" borderId="3" xfId="0" quotePrefix="1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 wrapText="1"/>
    </xf>
    <xf numFmtId="164" fontId="24" fillId="2" borderId="3" xfId="0" applyNumberFormat="1" applyFont="1" applyFill="1" applyBorder="1" applyAlignment="1">
      <alignment horizontal="right"/>
    </xf>
    <xf numFmtId="164" fontId="0" fillId="2" borderId="3" xfId="0" applyNumberFormat="1" applyFill="1" applyBorder="1"/>
    <xf numFmtId="4" fontId="0" fillId="0" borderId="0" xfId="0" applyNumberFormat="1"/>
    <xf numFmtId="4" fontId="4" fillId="2" borderId="4" xfId="0" applyNumberFormat="1" applyFont="1" applyFill="1" applyBorder="1" applyAlignment="1">
      <alignment horizontal="left" vertical="center"/>
    </xf>
    <xf numFmtId="0" fontId="12" fillId="2" borderId="3" xfId="0" quotePrefix="1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0" fillId="0" borderId="3" xfId="0" applyBorder="1" applyAlignment="1">
      <alignment horizontal="left" indent="1"/>
    </xf>
    <xf numFmtId="0" fontId="25" fillId="2" borderId="4" xfId="0" applyFont="1" applyFill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/>
    </xf>
    <xf numFmtId="0" fontId="7" fillId="5" borderId="4" xfId="0" applyFont="1" applyFill="1" applyBorder="1" applyAlignment="1">
      <alignment horizontal="left" vertical="center" wrapText="1" indent="1"/>
    </xf>
    <xf numFmtId="4" fontId="0" fillId="0" borderId="3" xfId="0" applyNumberFormat="1" applyBorder="1"/>
    <xf numFmtId="4" fontId="0" fillId="0" borderId="3" xfId="0" applyNumberFormat="1" applyBorder="1" applyAlignment="1">
      <alignment horizontal="left" indent="1"/>
    </xf>
    <xf numFmtId="4" fontId="7" fillId="2" borderId="4" xfId="0" applyNumberFormat="1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left" indent="1"/>
    </xf>
    <xf numFmtId="4" fontId="2" fillId="0" borderId="3" xfId="0" applyNumberFormat="1" applyFont="1" applyBorder="1" applyAlignment="1">
      <alignment horizontal="left" indent="1"/>
    </xf>
    <xf numFmtId="4" fontId="7" fillId="5" borderId="4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26" fillId="5" borderId="3" xfId="0" applyNumberFormat="1" applyFont="1" applyFill="1" applyBorder="1" applyAlignment="1">
      <alignment horizontal="left" indent="1"/>
    </xf>
    <xf numFmtId="4" fontId="27" fillId="2" borderId="3" xfId="0" applyNumberFormat="1" applyFont="1" applyFill="1" applyBorder="1" applyAlignment="1">
      <alignment horizontal="left" vertical="center"/>
    </xf>
    <xf numFmtId="4" fontId="7" fillId="2" borderId="3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>
      <alignment horizontal="left" vertical="center"/>
    </xf>
    <xf numFmtId="4" fontId="1" fillId="0" borderId="3" xfId="0" applyNumberFormat="1" applyFont="1" applyBorder="1" applyAlignment="1">
      <alignment horizontal="left" indent="1"/>
    </xf>
    <xf numFmtId="164" fontId="0" fillId="0" borderId="3" xfId="0" applyNumberFormat="1" applyBorder="1" applyAlignment="1">
      <alignment horizontal="left" indent="1"/>
    </xf>
    <xf numFmtId="0" fontId="7" fillId="2" borderId="4" xfId="0" applyFont="1" applyFill="1" applyBorder="1" applyAlignment="1">
      <alignment horizontal="left" vertical="center" wrapText="1"/>
    </xf>
    <xf numFmtId="4" fontId="0" fillId="2" borderId="3" xfId="0" applyNumberFormat="1" applyFill="1" applyBorder="1" applyAlignment="1">
      <alignment horizontal="left" indent="1"/>
    </xf>
    <xf numFmtId="4" fontId="26" fillId="0" borderId="3" xfId="0" applyNumberFormat="1" applyFont="1" applyBorder="1" applyAlignment="1">
      <alignment horizontal="left" indent="1"/>
    </xf>
    <xf numFmtId="0" fontId="26" fillId="0" borderId="3" xfId="0" applyFont="1" applyBorder="1" applyAlignment="1">
      <alignment horizontal="left" indent="1"/>
    </xf>
    <xf numFmtId="0" fontId="7" fillId="2" borderId="4" xfId="0" applyFont="1" applyFill="1" applyBorder="1" applyAlignment="1">
      <alignment horizontal="left" vertical="center" wrapText="1"/>
    </xf>
    <xf numFmtId="4" fontId="2" fillId="0" borderId="3" xfId="0" applyNumberFormat="1" applyFont="1" applyBorder="1"/>
    <xf numFmtId="3" fontId="7" fillId="2" borderId="3" xfId="0" applyNumberFormat="1" applyFont="1" applyFill="1" applyBorder="1" applyAlignment="1">
      <alignment horizontal="left" vertical="center"/>
    </xf>
    <xf numFmtId="4" fontId="0" fillId="0" borderId="3" xfId="0" applyNumberFormat="1" applyFont="1" applyBorder="1"/>
    <xf numFmtId="3" fontId="7" fillId="5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/>
    </xf>
    <xf numFmtId="0" fontId="21" fillId="2" borderId="4" xfId="0" applyFont="1" applyFill="1" applyBorder="1" applyAlignment="1">
      <alignment horizontal="left" vertical="center" wrapText="1" indent="1"/>
    </xf>
    <xf numFmtId="4" fontId="0" fillId="0" borderId="3" xfId="0" applyNumberFormat="1" applyFont="1" applyBorder="1" applyAlignment="1">
      <alignment horizontal="left" indent="1"/>
    </xf>
    <xf numFmtId="4" fontId="30" fillId="2" borderId="3" xfId="0" applyNumberFormat="1" applyFont="1" applyFill="1" applyBorder="1" applyAlignment="1">
      <alignment horizontal="right"/>
    </xf>
    <xf numFmtId="164" fontId="30" fillId="2" borderId="3" xfId="0" applyNumberFormat="1" applyFont="1" applyFill="1" applyBorder="1" applyAlignment="1">
      <alignment horizontal="right"/>
    </xf>
    <xf numFmtId="0" fontId="30" fillId="3" borderId="3" xfId="0" applyFont="1" applyFill="1" applyBorder="1" applyAlignment="1">
      <alignment horizontal="center" vertical="center" wrapText="1"/>
    </xf>
    <xf numFmtId="0" fontId="7" fillId="3" borderId="3" xfId="0" quotePrefix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top" wrapText="1"/>
    </xf>
    <xf numFmtId="0" fontId="12" fillId="3" borderId="1" xfId="0" quotePrefix="1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18" fillId="2" borderId="0" xfId="0" applyFont="1" applyFill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0" borderId="1" xfId="0" quotePrefix="1" applyFont="1" applyBorder="1" applyAlignment="1">
      <alignment horizontal="center" wrapText="1"/>
    </xf>
    <xf numFmtId="0" fontId="7" fillId="0" borderId="2" xfId="0" quotePrefix="1" applyFont="1" applyBorder="1" applyAlignment="1">
      <alignment horizontal="center" wrapText="1"/>
    </xf>
    <xf numFmtId="0" fontId="7" fillId="0" borderId="4" xfId="0" quotePrefix="1" applyFont="1" applyBorder="1" applyAlignment="1">
      <alignment horizont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8" fillId="2" borderId="0" xfId="0" quotePrefix="1" applyFont="1" applyFill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19" fillId="2" borderId="5" xfId="0" applyFont="1" applyFill="1" applyBorder="1" applyAlignment="1">
      <alignment horizontal="left" wrapText="1"/>
    </xf>
    <xf numFmtId="0" fontId="6" fillId="2" borderId="0" xfId="0" applyFont="1" applyFill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2" fillId="0" borderId="1" xfId="0" quotePrefix="1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2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 indent="1"/>
    </xf>
    <xf numFmtId="0" fontId="25" fillId="2" borderId="2" xfId="0" applyFont="1" applyFill="1" applyBorder="1" applyAlignment="1">
      <alignment horizontal="left" vertical="center" wrapText="1" indent="1"/>
    </xf>
    <xf numFmtId="0" fontId="25" fillId="2" borderId="4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2"/>
    </xf>
    <xf numFmtId="0" fontId="4" fillId="2" borderId="2" xfId="0" applyFont="1" applyFill="1" applyBorder="1" applyAlignment="1">
      <alignment horizontal="left" vertical="center" wrapText="1" indent="2"/>
    </xf>
    <xf numFmtId="0" fontId="4" fillId="2" borderId="4" xfId="0" applyFont="1" applyFill="1" applyBorder="1" applyAlignment="1">
      <alignment horizontal="left" vertical="center" wrapText="1" indent="2"/>
    </xf>
    <xf numFmtId="0" fontId="29" fillId="2" borderId="1" xfId="0" applyFont="1" applyFill="1" applyBorder="1" applyAlignment="1">
      <alignment horizontal="left" vertical="center" wrapText="1" indent="1"/>
    </xf>
    <xf numFmtId="0" fontId="29" fillId="2" borderId="2" xfId="0" applyFont="1" applyFill="1" applyBorder="1" applyAlignment="1">
      <alignment horizontal="left" vertical="center" wrapText="1" indent="1"/>
    </xf>
    <xf numFmtId="0" fontId="29" fillId="2" borderId="4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left" vertical="center" wrapText="1" indent="1"/>
    </xf>
    <xf numFmtId="0" fontId="7" fillId="5" borderId="2" xfId="0" applyFont="1" applyFill="1" applyBorder="1" applyAlignment="1">
      <alignment horizontal="left" vertical="center" wrapText="1" indent="1"/>
    </xf>
    <xf numFmtId="0" fontId="7" fillId="5" borderId="4" xfId="0" applyFont="1" applyFill="1" applyBorder="1" applyAlignment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3"/>
  <sheetViews>
    <sheetView workbookViewId="0">
      <selection activeCell="H24" sqref="H24"/>
    </sheetView>
  </sheetViews>
  <sheetFormatPr defaultRowHeight="15" x14ac:dyDescent="0.25"/>
  <cols>
    <col min="6" max="9" width="25.28515625" customWidth="1"/>
    <col min="10" max="11" width="15.7109375" customWidth="1"/>
  </cols>
  <sheetData>
    <row r="1" spans="2:11" ht="42" customHeight="1" x14ac:dyDescent="0.25">
      <c r="B1" s="139" t="s">
        <v>69</v>
      </c>
      <c r="C1" s="139"/>
      <c r="D1" s="139"/>
      <c r="E1" s="139"/>
      <c r="F1" s="139"/>
      <c r="G1" s="139"/>
      <c r="H1" s="139"/>
      <c r="I1" s="139"/>
      <c r="J1" s="139"/>
      <c r="K1" s="139"/>
    </row>
    <row r="2" spans="2:11" ht="15.75" customHeight="1" x14ac:dyDescent="0.25">
      <c r="B2" s="139" t="s">
        <v>11</v>
      </c>
      <c r="C2" s="139"/>
      <c r="D2" s="139"/>
      <c r="E2" s="139"/>
      <c r="F2" s="139"/>
      <c r="G2" s="139"/>
      <c r="H2" s="139"/>
      <c r="I2" s="139"/>
      <c r="J2" s="139"/>
      <c r="K2" s="139"/>
    </row>
    <row r="3" spans="2:11" ht="6.75" customHeight="1" x14ac:dyDescent="0.25">
      <c r="B3" s="123"/>
      <c r="C3" s="123"/>
      <c r="D3" s="123"/>
      <c r="E3" s="44"/>
      <c r="F3" s="44"/>
      <c r="G3" s="44"/>
      <c r="H3" s="44"/>
      <c r="I3" s="46"/>
      <c r="J3" s="46"/>
      <c r="K3" s="45"/>
    </row>
    <row r="4" spans="2:11" ht="18" customHeight="1" x14ac:dyDescent="0.25">
      <c r="B4" s="139" t="s">
        <v>51</v>
      </c>
      <c r="C4" s="139"/>
      <c r="D4" s="139"/>
      <c r="E4" s="139"/>
      <c r="F4" s="139"/>
      <c r="G4" s="139"/>
      <c r="H4" s="139"/>
      <c r="I4" s="139"/>
      <c r="J4" s="139"/>
      <c r="K4" s="139"/>
    </row>
    <row r="5" spans="2:11" ht="18" customHeight="1" x14ac:dyDescent="0.25">
      <c r="B5" s="47"/>
      <c r="C5" s="48"/>
      <c r="D5" s="48"/>
      <c r="E5" s="48"/>
      <c r="F5" s="48"/>
      <c r="G5" s="48"/>
      <c r="H5" s="48"/>
      <c r="I5" s="48"/>
      <c r="J5" s="48"/>
      <c r="K5" s="45"/>
    </row>
    <row r="6" spans="2:11" x14ac:dyDescent="0.25">
      <c r="B6" s="138" t="s">
        <v>52</v>
      </c>
      <c r="C6" s="138"/>
      <c r="D6" s="138"/>
      <c r="E6" s="138"/>
      <c r="F6" s="138"/>
      <c r="G6" s="49"/>
      <c r="H6" s="49"/>
      <c r="I6" s="49"/>
      <c r="J6" s="50"/>
      <c r="K6" s="45"/>
    </row>
    <row r="7" spans="2:11" ht="38.25" x14ac:dyDescent="0.25">
      <c r="B7" s="127" t="s">
        <v>159</v>
      </c>
      <c r="C7" s="128"/>
      <c r="D7" s="128"/>
      <c r="E7" s="128"/>
      <c r="F7" s="129"/>
      <c r="G7" s="118" t="s">
        <v>248</v>
      </c>
      <c r="H7" s="36" t="s">
        <v>251</v>
      </c>
      <c r="I7" s="118" t="s">
        <v>250</v>
      </c>
      <c r="J7" s="1" t="s">
        <v>16</v>
      </c>
      <c r="K7" s="1" t="s">
        <v>43</v>
      </c>
    </row>
    <row r="8" spans="2:11" s="24" customFormat="1" ht="11.25" x14ac:dyDescent="0.2">
      <c r="B8" s="130">
        <v>1</v>
      </c>
      <c r="C8" s="130"/>
      <c r="D8" s="130"/>
      <c r="E8" s="130"/>
      <c r="F8" s="131"/>
      <c r="G8" s="23">
        <v>2</v>
      </c>
      <c r="H8" s="22">
        <v>3</v>
      </c>
      <c r="I8" s="22">
        <v>4</v>
      </c>
      <c r="J8" s="22" t="s">
        <v>221</v>
      </c>
      <c r="K8" s="22" t="s">
        <v>222</v>
      </c>
    </row>
    <row r="9" spans="2:11" x14ac:dyDescent="0.25">
      <c r="B9" s="143" t="s">
        <v>0</v>
      </c>
      <c r="C9" s="122"/>
      <c r="D9" s="122"/>
      <c r="E9" s="122"/>
      <c r="F9" s="144"/>
      <c r="G9" s="56">
        <f t="shared" ref="G9" si="0">G10+G11</f>
        <v>1278609.8899999999</v>
      </c>
      <c r="H9" s="56">
        <f t="shared" ref="H9:I9" si="1">H10+H11</f>
        <v>1526734</v>
      </c>
      <c r="I9" s="56">
        <f t="shared" si="1"/>
        <v>1501585.38</v>
      </c>
      <c r="J9" s="56">
        <f>I9/G9*100</f>
        <v>117.43889920951574</v>
      </c>
      <c r="K9" s="56">
        <f>I9/H9*100</f>
        <v>98.35278313052568</v>
      </c>
    </row>
    <row r="10" spans="2:11" x14ac:dyDescent="0.25">
      <c r="B10" s="132" t="s">
        <v>44</v>
      </c>
      <c r="C10" s="133"/>
      <c r="D10" s="133"/>
      <c r="E10" s="133"/>
      <c r="F10" s="142"/>
      <c r="G10" s="57">
        <v>1278609.8899999999</v>
      </c>
      <c r="H10" s="57">
        <v>1526734</v>
      </c>
      <c r="I10" s="57">
        <v>1501585.38</v>
      </c>
      <c r="J10" s="56">
        <f>I10/G10*100</f>
        <v>117.43889920951574</v>
      </c>
      <c r="K10" s="56">
        <f t="shared" ref="K10:K14" si="2">I10/H10*100</f>
        <v>98.35278313052568</v>
      </c>
    </row>
    <row r="11" spans="2:11" x14ac:dyDescent="0.25">
      <c r="B11" s="141" t="s">
        <v>49</v>
      </c>
      <c r="C11" s="142"/>
      <c r="D11" s="142"/>
      <c r="E11" s="142"/>
      <c r="F11" s="142"/>
      <c r="G11" s="57">
        <v>0</v>
      </c>
      <c r="H11" s="57">
        <v>0</v>
      </c>
      <c r="I11" s="57">
        <v>0</v>
      </c>
      <c r="J11" s="56"/>
      <c r="K11" s="56"/>
    </row>
    <row r="12" spans="2:11" x14ac:dyDescent="0.25">
      <c r="B12" s="18" t="s">
        <v>1</v>
      </c>
      <c r="C12" s="34"/>
      <c r="D12" s="34"/>
      <c r="E12" s="34"/>
      <c r="F12" s="34"/>
      <c r="G12" s="56">
        <f t="shared" ref="G12" si="3">G13+G14</f>
        <v>1279444.4300000002</v>
      </c>
      <c r="H12" s="56">
        <f t="shared" ref="H12:I12" si="4">H13+H14</f>
        <v>1526734</v>
      </c>
      <c r="I12" s="56">
        <f t="shared" si="4"/>
        <v>1497341.0699999998</v>
      </c>
      <c r="J12" s="56">
        <f>I12/G12*100</f>
        <v>117.03056693130466</v>
      </c>
      <c r="K12" s="56">
        <f>I12/H12*100</f>
        <v>98.074783819578244</v>
      </c>
    </row>
    <row r="13" spans="2:11" x14ac:dyDescent="0.25">
      <c r="B13" s="140" t="s">
        <v>45</v>
      </c>
      <c r="C13" s="133"/>
      <c r="D13" s="133"/>
      <c r="E13" s="133"/>
      <c r="F13" s="133"/>
      <c r="G13" s="57">
        <v>1258602.3400000001</v>
      </c>
      <c r="H13" s="57">
        <v>1472114</v>
      </c>
      <c r="I13" s="57">
        <v>1444241.92</v>
      </c>
      <c r="J13" s="56">
        <f>I13/G13*100</f>
        <v>114.7496611201279</v>
      </c>
      <c r="K13" s="56">
        <f t="shared" si="2"/>
        <v>98.106662935071597</v>
      </c>
    </row>
    <row r="14" spans="2:11" x14ac:dyDescent="0.25">
      <c r="B14" s="141" t="s">
        <v>46</v>
      </c>
      <c r="C14" s="142"/>
      <c r="D14" s="142"/>
      <c r="E14" s="142"/>
      <c r="F14" s="142"/>
      <c r="G14" s="57">
        <v>20842.09</v>
      </c>
      <c r="H14" s="57">
        <v>54620</v>
      </c>
      <c r="I14" s="57">
        <v>53099.15</v>
      </c>
      <c r="J14" s="56">
        <f>I14/G14*100</f>
        <v>254.76883556303616</v>
      </c>
      <c r="K14" s="56">
        <f t="shared" si="2"/>
        <v>97.215580373489558</v>
      </c>
    </row>
    <row r="15" spans="2:11" x14ac:dyDescent="0.25">
      <c r="B15" s="121" t="s">
        <v>53</v>
      </c>
      <c r="C15" s="122"/>
      <c r="D15" s="122"/>
      <c r="E15" s="122"/>
      <c r="F15" s="122"/>
      <c r="G15" s="56">
        <f>G9-G12</f>
        <v>-834.54000000027008</v>
      </c>
      <c r="H15" s="56">
        <f>H9-H12</f>
        <v>0</v>
      </c>
      <c r="I15" s="56">
        <f>I9-I12</f>
        <v>4244.3100000000559</v>
      </c>
      <c r="J15" s="56"/>
      <c r="K15" s="56"/>
    </row>
    <row r="16" spans="2:11" ht="18" x14ac:dyDescent="0.25">
      <c r="B16" s="44"/>
      <c r="C16" s="51"/>
      <c r="D16" s="51"/>
      <c r="E16" s="51"/>
      <c r="F16" s="51"/>
      <c r="G16" s="58"/>
      <c r="H16" s="58"/>
      <c r="I16" s="59"/>
      <c r="J16" s="59"/>
      <c r="K16" s="59"/>
    </row>
    <row r="17" spans="1:42" ht="18" customHeight="1" x14ac:dyDescent="0.25">
      <c r="B17" s="138" t="s">
        <v>54</v>
      </c>
      <c r="C17" s="138"/>
      <c r="D17" s="138"/>
      <c r="E17" s="138"/>
      <c r="F17" s="138"/>
      <c r="G17" s="51"/>
      <c r="H17" s="51"/>
      <c r="I17" s="52"/>
      <c r="J17" s="52"/>
      <c r="K17" s="52"/>
    </row>
    <row r="18" spans="1:42" ht="38.25" x14ac:dyDescent="0.25">
      <c r="B18" s="127" t="s">
        <v>159</v>
      </c>
      <c r="C18" s="128"/>
      <c r="D18" s="128"/>
      <c r="E18" s="128"/>
      <c r="F18" s="129"/>
      <c r="G18" s="118" t="s">
        <v>248</v>
      </c>
      <c r="H18" s="36" t="s">
        <v>251</v>
      </c>
      <c r="I18" s="118" t="s">
        <v>252</v>
      </c>
      <c r="J18" s="1" t="s">
        <v>16</v>
      </c>
      <c r="K18" s="1" t="s">
        <v>43</v>
      </c>
    </row>
    <row r="19" spans="1:42" s="24" customFormat="1" x14ac:dyDescent="0.25">
      <c r="B19" s="130">
        <v>1</v>
      </c>
      <c r="C19" s="130"/>
      <c r="D19" s="130"/>
      <c r="E19" s="130"/>
      <c r="F19" s="131"/>
      <c r="G19" s="23">
        <v>2</v>
      </c>
      <c r="H19" s="22">
        <v>3</v>
      </c>
      <c r="I19" s="22">
        <v>4</v>
      </c>
      <c r="J19" s="22" t="s">
        <v>221</v>
      </c>
      <c r="K19" s="22" t="s">
        <v>222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ht="15.75" customHeight="1" x14ac:dyDescent="0.25">
      <c r="A20" s="24"/>
      <c r="B20" s="132" t="s">
        <v>47</v>
      </c>
      <c r="C20" s="134"/>
      <c r="D20" s="134"/>
      <c r="E20" s="134"/>
      <c r="F20" s="135"/>
      <c r="G20" s="57"/>
      <c r="H20" s="57"/>
      <c r="I20" s="57"/>
      <c r="J20" s="16"/>
      <c r="K20" s="16"/>
    </row>
    <row r="21" spans="1:42" x14ac:dyDescent="0.25">
      <c r="A21" s="24"/>
      <c r="B21" s="132" t="s">
        <v>48</v>
      </c>
      <c r="C21" s="133"/>
      <c r="D21" s="133"/>
      <c r="E21" s="133"/>
      <c r="F21" s="133"/>
      <c r="G21" s="57"/>
      <c r="H21" s="57"/>
      <c r="I21" s="57"/>
      <c r="J21" s="16"/>
      <c r="K21" s="16"/>
    </row>
    <row r="22" spans="1:42" s="35" customFormat="1" ht="15" customHeight="1" x14ac:dyDescent="0.25">
      <c r="A22" s="24"/>
      <c r="B22" s="124" t="s">
        <v>50</v>
      </c>
      <c r="C22" s="125"/>
      <c r="D22" s="125"/>
      <c r="E22" s="125"/>
      <c r="F22" s="126"/>
      <c r="G22" s="56"/>
      <c r="H22" s="56"/>
      <c r="I22" s="56"/>
      <c r="J22" s="17"/>
      <c r="K22" s="17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35" customFormat="1" ht="15" customHeight="1" x14ac:dyDescent="0.25">
      <c r="A23" s="24"/>
      <c r="B23" s="124" t="s">
        <v>55</v>
      </c>
      <c r="C23" s="125"/>
      <c r="D23" s="125"/>
      <c r="E23" s="125"/>
      <c r="F23" s="126"/>
      <c r="G23" s="56"/>
      <c r="H23" s="56"/>
      <c r="I23" s="56"/>
      <c r="J23" s="17"/>
      <c r="K23" s="17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x14ac:dyDescent="0.25">
      <c r="A24" s="24"/>
      <c r="B24" s="121" t="s">
        <v>56</v>
      </c>
      <c r="C24" s="122"/>
      <c r="D24" s="122"/>
      <c r="E24" s="122"/>
      <c r="F24" s="122"/>
      <c r="G24" s="56">
        <v>3716.85</v>
      </c>
      <c r="H24" s="56">
        <v>3716</v>
      </c>
      <c r="I24" s="56">
        <v>7776.36</v>
      </c>
      <c r="J24" s="17">
        <f>I24/G24*100</f>
        <v>209.21909681585214</v>
      </c>
      <c r="K24" s="17">
        <f>I24/H24*100</f>
        <v>209.2669537136706</v>
      </c>
    </row>
    <row r="25" spans="1:42" ht="15.75" x14ac:dyDescent="0.25">
      <c r="B25" s="53"/>
      <c r="C25" s="54"/>
      <c r="D25" s="54"/>
      <c r="E25" s="54"/>
      <c r="F25" s="54"/>
      <c r="G25" s="55"/>
      <c r="H25" s="55"/>
      <c r="I25" s="55"/>
      <c r="J25" s="55"/>
      <c r="K25" s="45"/>
    </row>
    <row r="26" spans="1:42" ht="15.75" x14ac:dyDescent="0.25">
      <c r="B26" s="136" t="s">
        <v>60</v>
      </c>
      <c r="C26" s="136"/>
      <c r="D26" s="136"/>
      <c r="E26" s="136"/>
      <c r="F26" s="136"/>
      <c r="G26" s="136"/>
      <c r="H26" s="136"/>
      <c r="I26" s="136"/>
      <c r="J26" s="136"/>
      <c r="K26" s="136"/>
    </row>
    <row r="27" spans="1:42" ht="15.75" x14ac:dyDescent="0.25">
      <c r="B27" s="13"/>
      <c r="C27" s="14"/>
      <c r="D27" s="14"/>
      <c r="E27" s="14"/>
      <c r="F27" s="14"/>
      <c r="G27" s="15"/>
      <c r="H27" s="15"/>
      <c r="I27" s="15"/>
      <c r="J27" s="15"/>
    </row>
    <row r="28" spans="1:42" ht="15" customHeight="1" x14ac:dyDescent="0.25">
      <c r="B28" s="137" t="s">
        <v>65</v>
      </c>
      <c r="C28" s="137"/>
      <c r="D28" s="137"/>
      <c r="E28" s="137"/>
      <c r="F28" s="137"/>
      <c r="G28" s="137"/>
      <c r="H28" s="137"/>
      <c r="I28" s="137"/>
      <c r="J28" s="137"/>
      <c r="K28" s="137"/>
    </row>
    <row r="29" spans="1:42" x14ac:dyDescent="0.25">
      <c r="B29" s="137" t="s">
        <v>66</v>
      </c>
      <c r="C29" s="137"/>
      <c r="D29" s="137"/>
      <c r="E29" s="137"/>
      <c r="F29" s="137"/>
      <c r="G29" s="137"/>
      <c r="H29" s="137"/>
      <c r="I29" s="137"/>
      <c r="J29" s="137"/>
      <c r="K29" s="137"/>
    </row>
    <row r="30" spans="1:42" ht="15" customHeight="1" x14ac:dyDescent="0.25">
      <c r="B30" s="137" t="s">
        <v>67</v>
      </c>
      <c r="C30" s="137"/>
      <c r="D30" s="137"/>
      <c r="E30" s="137"/>
      <c r="F30" s="137"/>
      <c r="G30" s="137"/>
      <c r="H30" s="137"/>
      <c r="I30" s="137"/>
      <c r="J30" s="137"/>
      <c r="K30" s="137"/>
    </row>
    <row r="31" spans="1:42" ht="36.75" customHeight="1" x14ac:dyDescent="0.25">
      <c r="B31" s="137"/>
      <c r="C31" s="137"/>
      <c r="D31" s="137"/>
      <c r="E31" s="137"/>
      <c r="F31" s="137"/>
      <c r="G31" s="137"/>
      <c r="H31" s="137"/>
      <c r="I31" s="137"/>
      <c r="J31" s="137"/>
      <c r="K31" s="137"/>
    </row>
    <row r="32" spans="1:42" ht="15" customHeight="1" x14ac:dyDescent="0.25">
      <c r="B32" s="120" t="s">
        <v>68</v>
      </c>
      <c r="C32" s="120"/>
      <c r="D32" s="120"/>
      <c r="E32" s="120"/>
      <c r="F32" s="120"/>
      <c r="G32" s="120"/>
      <c r="H32" s="120"/>
      <c r="I32" s="120"/>
      <c r="J32" s="120"/>
      <c r="K32" s="120"/>
    </row>
    <row r="33" spans="2:11" x14ac:dyDescent="0.25"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</sheetData>
  <mergeCells count="26">
    <mergeCell ref="B1:K1"/>
    <mergeCell ref="B2:K2"/>
    <mergeCell ref="B4:K4"/>
    <mergeCell ref="B13:F13"/>
    <mergeCell ref="B14:F14"/>
    <mergeCell ref="B8:F8"/>
    <mergeCell ref="B9:F9"/>
    <mergeCell ref="B10:F10"/>
    <mergeCell ref="B6:F6"/>
    <mergeCell ref="B7:F7"/>
    <mergeCell ref="B11:F11"/>
    <mergeCell ref="B32:K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K26"/>
    <mergeCell ref="B29:K29"/>
    <mergeCell ref="B28:K28"/>
    <mergeCell ref="B30:K31"/>
    <mergeCell ref="B17:F17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92"/>
  <sheetViews>
    <sheetView topLeftCell="A10" workbookViewId="0">
      <selection activeCell="P30" sqref="P3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9" width="25.28515625" customWidth="1"/>
    <col min="10" max="11" width="15.7109375" customWidth="1"/>
  </cols>
  <sheetData>
    <row r="1" spans="2:11" ht="18" customHeight="1" x14ac:dyDescent="0.25">
      <c r="B1" s="2"/>
      <c r="C1" s="2"/>
      <c r="D1" s="2"/>
      <c r="E1" s="2"/>
      <c r="F1" s="2"/>
      <c r="G1" s="2"/>
      <c r="H1" s="2"/>
      <c r="I1" s="2"/>
      <c r="J1" s="2"/>
    </row>
    <row r="2" spans="2:11" ht="15.75" customHeight="1" x14ac:dyDescent="0.25">
      <c r="B2" s="148" t="s">
        <v>11</v>
      </c>
      <c r="C2" s="148"/>
      <c r="D2" s="148"/>
      <c r="E2" s="148"/>
      <c r="F2" s="148"/>
      <c r="G2" s="148"/>
      <c r="H2" s="148"/>
      <c r="I2" s="148"/>
      <c r="J2" s="148"/>
      <c r="K2" s="148"/>
    </row>
    <row r="3" spans="2:11" ht="18" x14ac:dyDescent="0.25">
      <c r="B3" s="2"/>
      <c r="C3" s="2"/>
      <c r="D3" s="2"/>
      <c r="E3" s="2"/>
      <c r="F3" s="2"/>
      <c r="G3" s="2"/>
      <c r="H3" s="2"/>
      <c r="I3" s="3"/>
      <c r="J3" s="3"/>
    </row>
    <row r="4" spans="2:11" ht="18" customHeight="1" x14ac:dyDescent="0.25">
      <c r="B4" s="148" t="s">
        <v>57</v>
      </c>
      <c r="C4" s="148"/>
      <c r="D4" s="148"/>
      <c r="E4" s="148"/>
      <c r="F4" s="148"/>
      <c r="G4" s="148"/>
      <c r="H4" s="148"/>
      <c r="I4" s="148"/>
      <c r="J4" s="148"/>
      <c r="K4" s="148"/>
    </row>
    <row r="5" spans="2:11" ht="18" x14ac:dyDescent="0.25">
      <c r="B5" s="2"/>
      <c r="C5" s="2"/>
      <c r="D5" s="2"/>
      <c r="E5" s="2"/>
      <c r="F5" s="2"/>
      <c r="G5" s="2"/>
      <c r="H5" s="2"/>
      <c r="I5" s="3"/>
      <c r="J5" s="3"/>
    </row>
    <row r="6" spans="2:11" ht="15.75" customHeight="1" x14ac:dyDescent="0.25">
      <c r="B6" s="148" t="s">
        <v>17</v>
      </c>
      <c r="C6" s="148"/>
      <c r="D6" s="148"/>
      <c r="E6" s="148"/>
      <c r="F6" s="148"/>
      <c r="G6" s="148"/>
      <c r="H6" s="148"/>
      <c r="I6" s="148"/>
      <c r="J6" s="148"/>
      <c r="K6" s="148"/>
    </row>
    <row r="7" spans="2:11" ht="18" x14ac:dyDescent="0.25">
      <c r="B7" s="2"/>
      <c r="C7" s="2"/>
      <c r="D7" s="2"/>
      <c r="E7" s="2"/>
      <c r="F7" s="2"/>
      <c r="G7" s="2"/>
      <c r="H7" s="2"/>
      <c r="I7" s="3"/>
      <c r="J7" s="3"/>
    </row>
    <row r="8" spans="2:11" ht="38.25" x14ac:dyDescent="0.25">
      <c r="B8" s="145" t="s">
        <v>159</v>
      </c>
      <c r="C8" s="146"/>
      <c r="D8" s="146"/>
      <c r="E8" s="146"/>
      <c r="F8" s="147"/>
      <c r="G8" s="36" t="s">
        <v>248</v>
      </c>
      <c r="H8" s="36" t="s">
        <v>253</v>
      </c>
      <c r="I8" s="36" t="s">
        <v>250</v>
      </c>
      <c r="J8" s="36" t="s">
        <v>16</v>
      </c>
      <c r="K8" s="36" t="s">
        <v>43</v>
      </c>
    </row>
    <row r="9" spans="2:11" ht="16.5" customHeight="1" x14ac:dyDescent="0.25">
      <c r="B9" s="145">
        <v>1</v>
      </c>
      <c r="C9" s="146"/>
      <c r="D9" s="146"/>
      <c r="E9" s="146"/>
      <c r="F9" s="147"/>
      <c r="G9" s="36">
        <v>2</v>
      </c>
      <c r="H9" s="36">
        <v>3</v>
      </c>
      <c r="I9" s="36">
        <v>4</v>
      </c>
      <c r="J9" s="36" t="s">
        <v>221</v>
      </c>
      <c r="K9" s="36" t="s">
        <v>222</v>
      </c>
    </row>
    <row r="10" spans="2:11" x14ac:dyDescent="0.25">
      <c r="B10" s="6"/>
      <c r="C10" s="6"/>
      <c r="D10" s="6"/>
      <c r="E10" s="6"/>
      <c r="F10" s="6" t="s">
        <v>70</v>
      </c>
      <c r="G10" s="64">
        <f>G11+G25</f>
        <v>1278609.8899999999</v>
      </c>
      <c r="H10" s="63">
        <f>H11+H29</f>
        <v>1526734</v>
      </c>
      <c r="I10" s="64">
        <f>I11+I25</f>
        <v>1501585.12</v>
      </c>
      <c r="J10" s="105">
        <f>I10/G10*100</f>
        <v>117.43887887493192</v>
      </c>
      <c r="K10" s="105">
        <f>I10/H10*100</f>
        <v>98.352766100709104</v>
      </c>
    </row>
    <row r="11" spans="2:11" ht="15.75" customHeight="1" x14ac:dyDescent="0.25">
      <c r="B11" s="6">
        <v>6</v>
      </c>
      <c r="C11" s="6"/>
      <c r="D11" s="6"/>
      <c r="E11" s="6"/>
      <c r="F11" s="6" t="s">
        <v>2</v>
      </c>
      <c r="G11" s="64">
        <f>G12+G15+G18+G19+G21</f>
        <v>1278609.8899999999</v>
      </c>
      <c r="H11" s="63">
        <f>H12+H15+H17+H19+H21</f>
        <v>1523018</v>
      </c>
      <c r="I11" s="64">
        <f>I12+I15+I17+I19+I21+I25</f>
        <v>1501585.12</v>
      </c>
      <c r="J11" s="105">
        <f>I11/G11*100</f>
        <v>117.43887887493192</v>
      </c>
      <c r="K11" s="105">
        <f t="shared" ref="K11:K32" si="0">I11/H11*100</f>
        <v>98.592736264443374</v>
      </c>
    </row>
    <row r="12" spans="2:11" ht="25.5" x14ac:dyDescent="0.25">
      <c r="B12" s="6"/>
      <c r="C12" s="6">
        <v>63</v>
      </c>
      <c r="D12" s="10"/>
      <c r="E12" s="10"/>
      <c r="F12" s="10" t="s">
        <v>20</v>
      </c>
      <c r="G12" s="64">
        <v>1050262.95</v>
      </c>
      <c r="H12" s="63">
        <f>H13</f>
        <v>1307858</v>
      </c>
      <c r="I12" s="64">
        <f>I13+I14</f>
        <v>1289482</v>
      </c>
      <c r="J12" s="105">
        <f>I12/G12*100</f>
        <v>122.77706263940856</v>
      </c>
      <c r="K12" s="105">
        <f t="shared" si="0"/>
        <v>98.594954498118298</v>
      </c>
    </row>
    <row r="13" spans="2:11" ht="25.5" x14ac:dyDescent="0.25">
      <c r="B13" s="6"/>
      <c r="C13" s="10">
        <v>6361</v>
      </c>
      <c r="D13" s="10"/>
      <c r="E13" s="10"/>
      <c r="F13" s="10" t="s">
        <v>104</v>
      </c>
      <c r="G13" s="67">
        <v>1030736.31</v>
      </c>
      <c r="H13" s="66">
        <v>1307858</v>
      </c>
      <c r="I13" s="67">
        <v>1269303</v>
      </c>
      <c r="J13" s="105"/>
      <c r="K13" s="107">
        <f t="shared" si="0"/>
        <v>97.052049993194984</v>
      </c>
    </row>
    <row r="14" spans="2:11" ht="25.5" x14ac:dyDescent="0.25">
      <c r="B14" s="6"/>
      <c r="C14" s="10">
        <v>6362</v>
      </c>
      <c r="D14" s="10"/>
      <c r="E14" s="10"/>
      <c r="F14" s="10" t="s">
        <v>105</v>
      </c>
      <c r="G14" s="67">
        <v>19526.64</v>
      </c>
      <c r="H14" s="66">
        <v>0</v>
      </c>
      <c r="I14" s="67">
        <v>20179</v>
      </c>
      <c r="J14" s="105"/>
      <c r="K14" s="105"/>
    </row>
    <row r="15" spans="2:11" x14ac:dyDescent="0.25">
      <c r="B15" s="7"/>
      <c r="C15" s="21">
        <v>64</v>
      </c>
      <c r="D15" s="7"/>
      <c r="E15" s="7"/>
      <c r="F15" s="7" t="s">
        <v>71</v>
      </c>
      <c r="G15" s="64">
        <v>0.01</v>
      </c>
      <c r="H15" s="63">
        <v>0</v>
      </c>
      <c r="I15" s="64">
        <f>I16</f>
        <v>7.0000000000000007E-2</v>
      </c>
      <c r="J15" s="105">
        <f>I15/G15*100</f>
        <v>700.00000000000011</v>
      </c>
      <c r="K15" s="105"/>
    </row>
    <row r="16" spans="2:11" x14ac:dyDescent="0.25">
      <c r="B16" s="7"/>
      <c r="C16" s="7">
        <v>6413</v>
      </c>
      <c r="D16" s="7"/>
      <c r="E16" s="7"/>
      <c r="F16" s="7" t="s">
        <v>106</v>
      </c>
      <c r="G16" s="67">
        <v>0.01</v>
      </c>
      <c r="H16" s="66">
        <v>0</v>
      </c>
      <c r="I16" s="67">
        <v>7.0000000000000007E-2</v>
      </c>
      <c r="J16" s="105"/>
      <c r="K16" s="105"/>
    </row>
    <row r="17" spans="2:11" x14ac:dyDescent="0.25">
      <c r="B17" s="7"/>
      <c r="C17" s="21">
        <v>65</v>
      </c>
      <c r="D17" s="7"/>
      <c r="E17" s="7"/>
      <c r="F17" s="7" t="s">
        <v>72</v>
      </c>
      <c r="G17" s="64">
        <v>6821.22</v>
      </c>
      <c r="H17" s="63">
        <f>H18</f>
        <v>8800</v>
      </c>
      <c r="I17" s="64">
        <f>I18</f>
        <v>10972.22</v>
      </c>
      <c r="J17" s="105">
        <f>I17/G17*100</f>
        <v>160.85421669437429</v>
      </c>
      <c r="K17" s="105">
        <f t="shared" si="0"/>
        <v>124.68431818181817</v>
      </c>
    </row>
    <row r="18" spans="2:11" x14ac:dyDescent="0.25">
      <c r="B18" s="7"/>
      <c r="C18" s="7">
        <v>6526</v>
      </c>
      <c r="D18" s="7"/>
      <c r="E18" s="7"/>
      <c r="F18" s="7" t="s">
        <v>107</v>
      </c>
      <c r="G18" s="67">
        <v>6821.22</v>
      </c>
      <c r="H18" s="66">
        <v>8800</v>
      </c>
      <c r="I18" s="67">
        <v>10972.22</v>
      </c>
      <c r="J18" s="105"/>
      <c r="K18" s="107">
        <f t="shared" si="0"/>
        <v>124.68431818181817</v>
      </c>
    </row>
    <row r="19" spans="2:11" s="33" customFormat="1" ht="25.5" x14ac:dyDescent="0.25">
      <c r="B19" s="21"/>
      <c r="C19" s="21">
        <v>66</v>
      </c>
      <c r="D19" s="31"/>
      <c r="E19" s="31"/>
      <c r="F19" s="6" t="s">
        <v>21</v>
      </c>
      <c r="G19" s="64">
        <v>115</v>
      </c>
      <c r="H19" s="63">
        <v>100</v>
      </c>
      <c r="I19" s="64">
        <v>0</v>
      </c>
      <c r="J19" s="105">
        <f>I19/G19*100</f>
        <v>0</v>
      </c>
      <c r="K19" s="105">
        <f t="shared" si="0"/>
        <v>0</v>
      </c>
    </row>
    <row r="20" spans="2:11" x14ac:dyDescent="0.25">
      <c r="B20" s="7"/>
      <c r="C20" s="7">
        <v>6631</v>
      </c>
      <c r="D20" s="8"/>
      <c r="E20" s="8"/>
      <c r="F20" s="10" t="s">
        <v>108</v>
      </c>
      <c r="G20" s="67">
        <v>115</v>
      </c>
      <c r="H20" s="66">
        <v>100</v>
      </c>
      <c r="I20" s="67">
        <v>0</v>
      </c>
      <c r="J20" s="105"/>
      <c r="K20" s="107">
        <f t="shared" si="0"/>
        <v>0</v>
      </c>
    </row>
    <row r="21" spans="2:11" ht="25.5" x14ac:dyDescent="0.25">
      <c r="B21" s="7"/>
      <c r="C21" s="21">
        <v>67</v>
      </c>
      <c r="D21" s="8"/>
      <c r="E21" s="8"/>
      <c r="F21" s="10" t="s">
        <v>73</v>
      </c>
      <c r="G21" s="64">
        <f>G22</f>
        <v>221410.71</v>
      </c>
      <c r="H21" s="63">
        <f>H22</f>
        <v>206260</v>
      </c>
      <c r="I21" s="64">
        <f>I22+I23</f>
        <v>201130.83</v>
      </c>
      <c r="J21" s="105">
        <f>I21/G21*100</f>
        <v>90.840605678018022</v>
      </c>
      <c r="K21" s="107">
        <f t="shared" si="0"/>
        <v>97.513250266653728</v>
      </c>
    </row>
    <row r="22" spans="2:11" ht="25.5" x14ac:dyDescent="0.25">
      <c r="B22" s="7"/>
      <c r="C22" s="7">
        <v>6711</v>
      </c>
      <c r="D22" s="8"/>
      <c r="E22" s="8"/>
      <c r="F22" s="10" t="s">
        <v>109</v>
      </c>
      <c r="G22" s="67">
        <v>221410.71</v>
      </c>
      <c r="H22" s="66">
        <v>206260</v>
      </c>
      <c r="I22" s="67">
        <v>168780.83</v>
      </c>
      <c r="J22" s="105">
        <f t="shared" ref="J22:J32" si="1">I22/G22*100</f>
        <v>76.229749681033937</v>
      </c>
      <c r="K22" s="107">
        <f t="shared" si="0"/>
        <v>81.829162222437688</v>
      </c>
    </row>
    <row r="23" spans="2:11" ht="25.5" x14ac:dyDescent="0.25">
      <c r="B23" s="7"/>
      <c r="C23" s="7">
        <v>6712</v>
      </c>
      <c r="D23" s="8"/>
      <c r="E23" s="8" t="s">
        <v>22</v>
      </c>
      <c r="F23" s="10" t="s">
        <v>110</v>
      </c>
      <c r="G23" s="67">
        <v>0</v>
      </c>
      <c r="H23" s="66"/>
      <c r="I23" s="67">
        <v>32350</v>
      </c>
      <c r="J23" s="105" t="e">
        <f t="shared" si="1"/>
        <v>#DIV/0!</v>
      </c>
      <c r="K23" s="107" t="e">
        <f t="shared" si="0"/>
        <v>#DIV/0!</v>
      </c>
    </row>
    <row r="24" spans="2:11" x14ac:dyDescent="0.25">
      <c r="B24" s="7"/>
      <c r="C24" s="7"/>
      <c r="D24" s="8"/>
      <c r="E24" s="8"/>
      <c r="F24" s="10"/>
      <c r="G24" s="67"/>
      <c r="H24" s="66"/>
      <c r="I24" s="67"/>
      <c r="J24" s="105" t="e">
        <f t="shared" si="1"/>
        <v>#DIV/0!</v>
      </c>
      <c r="K24" s="107" t="e">
        <f t="shared" si="0"/>
        <v>#DIV/0!</v>
      </c>
    </row>
    <row r="25" spans="2:11" s="33" customFormat="1" x14ac:dyDescent="0.25">
      <c r="B25" s="21">
        <v>7</v>
      </c>
      <c r="C25" s="21"/>
      <c r="D25" s="31"/>
      <c r="E25" s="31"/>
      <c r="F25" s="6" t="s">
        <v>3</v>
      </c>
      <c r="G25" s="64">
        <v>0</v>
      </c>
      <c r="H25" s="63">
        <v>0</v>
      </c>
      <c r="I25" s="64">
        <v>0</v>
      </c>
      <c r="J25" s="105" t="e">
        <f t="shared" si="1"/>
        <v>#DIV/0!</v>
      </c>
      <c r="K25" s="107" t="e">
        <f t="shared" si="0"/>
        <v>#DIV/0!</v>
      </c>
    </row>
    <row r="26" spans="2:11" x14ac:dyDescent="0.25">
      <c r="B26" s="7"/>
      <c r="C26" s="21">
        <v>72</v>
      </c>
      <c r="D26" s="8"/>
      <c r="E26" s="8"/>
      <c r="F26" s="26" t="s">
        <v>23</v>
      </c>
      <c r="G26" s="67">
        <v>0</v>
      </c>
      <c r="H26" s="66">
        <v>0</v>
      </c>
      <c r="I26" s="67">
        <v>0</v>
      </c>
      <c r="J26" s="105" t="e">
        <f t="shared" si="1"/>
        <v>#DIV/0!</v>
      </c>
      <c r="K26" s="107" t="e">
        <f t="shared" si="0"/>
        <v>#DIV/0!</v>
      </c>
    </row>
    <row r="27" spans="2:11" x14ac:dyDescent="0.25">
      <c r="B27" s="7"/>
      <c r="C27" s="7"/>
      <c r="D27" s="7"/>
      <c r="E27" s="7"/>
      <c r="F27" s="26"/>
      <c r="G27" s="67"/>
      <c r="H27" s="4"/>
      <c r="I27" s="67"/>
      <c r="J27" s="105" t="e">
        <f t="shared" si="1"/>
        <v>#DIV/0!</v>
      </c>
      <c r="K27" s="107" t="e">
        <f t="shared" si="0"/>
        <v>#DIV/0!</v>
      </c>
    </row>
    <row r="28" spans="2:11" x14ac:dyDescent="0.25">
      <c r="B28" s="21">
        <v>9</v>
      </c>
      <c r="C28" s="7"/>
      <c r="D28" s="7"/>
      <c r="E28" s="7"/>
      <c r="F28" s="26"/>
      <c r="G28" s="67"/>
      <c r="H28" s="4"/>
      <c r="I28" s="67"/>
      <c r="J28" s="105" t="e">
        <f t="shared" si="1"/>
        <v>#DIV/0!</v>
      </c>
      <c r="K28" s="107" t="e">
        <f t="shared" si="0"/>
        <v>#DIV/0!</v>
      </c>
    </row>
    <row r="29" spans="2:11" x14ac:dyDescent="0.25">
      <c r="B29" s="21"/>
      <c r="C29" s="21">
        <v>92</v>
      </c>
      <c r="D29" s="7"/>
      <c r="E29" s="7"/>
      <c r="F29" s="74" t="s">
        <v>111</v>
      </c>
      <c r="G29" s="64">
        <v>4551.3900000000003</v>
      </c>
      <c r="H29" s="62">
        <f>H30</f>
        <v>3716</v>
      </c>
      <c r="I29" s="64">
        <f>I30</f>
        <v>3532.05</v>
      </c>
      <c r="J29" s="105">
        <f t="shared" si="1"/>
        <v>77.603765003658225</v>
      </c>
      <c r="K29" s="107">
        <f t="shared" si="0"/>
        <v>95.049784714747048</v>
      </c>
    </row>
    <row r="30" spans="2:11" x14ac:dyDescent="0.25">
      <c r="B30" s="7"/>
      <c r="C30" s="7">
        <v>922</v>
      </c>
      <c r="D30" s="7"/>
      <c r="E30" s="7"/>
      <c r="F30" s="26" t="s">
        <v>112</v>
      </c>
      <c r="G30" s="67">
        <v>4551.3900000000003</v>
      </c>
      <c r="H30" s="65">
        <f>H31</f>
        <v>3716</v>
      </c>
      <c r="I30" s="67">
        <v>3532.05</v>
      </c>
      <c r="J30" s="105">
        <f t="shared" si="1"/>
        <v>77.603765003658225</v>
      </c>
      <c r="K30" s="107">
        <f t="shared" si="0"/>
        <v>95.049784714747048</v>
      </c>
    </row>
    <row r="31" spans="2:11" x14ac:dyDescent="0.25">
      <c r="B31" s="7"/>
      <c r="C31" s="7">
        <v>9221</v>
      </c>
      <c r="D31" s="7"/>
      <c r="E31" s="7"/>
      <c r="F31" s="26" t="s">
        <v>113</v>
      </c>
      <c r="G31" s="67">
        <v>4551.3900000000003</v>
      </c>
      <c r="H31" s="65">
        <v>3716</v>
      </c>
      <c r="I31" s="67">
        <v>3532.05</v>
      </c>
      <c r="J31" s="105">
        <f t="shared" si="1"/>
        <v>77.603765003658225</v>
      </c>
      <c r="K31" s="107">
        <f t="shared" si="0"/>
        <v>95.049784714747048</v>
      </c>
    </row>
    <row r="32" spans="2:11" x14ac:dyDescent="0.25">
      <c r="B32" s="7"/>
      <c r="C32" s="7"/>
      <c r="D32" s="7"/>
      <c r="E32" s="7" t="s">
        <v>15</v>
      </c>
      <c r="F32" s="26"/>
      <c r="G32" s="67"/>
      <c r="H32" s="4"/>
      <c r="I32" s="67"/>
      <c r="J32" s="105" t="e">
        <f t="shared" si="1"/>
        <v>#DIV/0!</v>
      </c>
      <c r="K32" s="107" t="e">
        <f t="shared" si="0"/>
        <v>#DIV/0!</v>
      </c>
    </row>
    <row r="33" spans="2:11" ht="15.75" customHeight="1" x14ac:dyDescent="0.25"/>
    <row r="34" spans="2:11" ht="25.5" x14ac:dyDescent="0.25">
      <c r="B34" s="145" t="s">
        <v>159</v>
      </c>
      <c r="C34" s="146"/>
      <c r="D34" s="146"/>
      <c r="E34" s="146"/>
      <c r="F34" s="147"/>
      <c r="G34" s="36" t="s">
        <v>158</v>
      </c>
      <c r="H34" s="36" t="s">
        <v>253</v>
      </c>
      <c r="I34" s="36" t="s">
        <v>254</v>
      </c>
      <c r="J34" s="36" t="s">
        <v>16</v>
      </c>
      <c r="K34" s="36" t="s">
        <v>43</v>
      </c>
    </row>
    <row r="35" spans="2:11" ht="12.75" customHeight="1" x14ac:dyDescent="0.25">
      <c r="B35" s="145">
        <v>1</v>
      </c>
      <c r="C35" s="146"/>
      <c r="D35" s="146"/>
      <c r="E35" s="146"/>
      <c r="F35" s="147"/>
      <c r="G35" s="36">
        <v>2</v>
      </c>
      <c r="H35" s="36">
        <v>3</v>
      </c>
      <c r="I35" s="36">
        <v>4</v>
      </c>
      <c r="J35" s="36" t="s">
        <v>221</v>
      </c>
      <c r="K35" s="36" t="s">
        <v>222</v>
      </c>
    </row>
    <row r="36" spans="2:11" x14ac:dyDescent="0.25">
      <c r="B36" s="6"/>
      <c r="C36" s="6"/>
      <c r="D36" s="6"/>
      <c r="E36" s="6"/>
      <c r="F36" s="69" t="s">
        <v>31</v>
      </c>
      <c r="G36" s="70">
        <f t="shared" ref="G36" si="2">G37+G84</f>
        <v>1279444.4300000004</v>
      </c>
      <c r="H36" s="70">
        <f>H37+H84</f>
        <v>1526734</v>
      </c>
      <c r="I36" s="70">
        <f>I37+I84</f>
        <v>1497341.07</v>
      </c>
      <c r="J36" s="105">
        <f>I36/G36*100</f>
        <v>117.03056693130466</v>
      </c>
      <c r="K36" s="105">
        <f>I36/H36*100</f>
        <v>98.074783819578272</v>
      </c>
    </row>
    <row r="37" spans="2:11" x14ac:dyDescent="0.25">
      <c r="B37" s="6">
        <v>3</v>
      </c>
      <c r="C37" s="6"/>
      <c r="D37" s="6"/>
      <c r="E37" s="6"/>
      <c r="F37" s="6" t="s">
        <v>4</v>
      </c>
      <c r="G37" s="70">
        <f t="shared" ref="G37" si="3">G38+G45+G74+G78+G81</f>
        <v>1258602.3400000003</v>
      </c>
      <c r="H37" s="70">
        <f>H38+H45+H74+H78+H81</f>
        <v>1472114</v>
      </c>
      <c r="I37" s="70">
        <f>I38+I45+I74+I78+I81</f>
        <v>1444241.9200000002</v>
      </c>
      <c r="J37" s="105">
        <f t="shared" ref="J37:J44" si="4">I37/G37*100</f>
        <v>114.74966112012788</v>
      </c>
      <c r="K37" s="105">
        <f t="shared" ref="K37:K42" si="5">I37/H37*100</f>
        <v>98.106662935071625</v>
      </c>
    </row>
    <row r="38" spans="2:11" s="33" customFormat="1" x14ac:dyDescent="0.25">
      <c r="B38" s="6"/>
      <c r="C38" s="6">
        <v>31</v>
      </c>
      <c r="D38" s="6"/>
      <c r="E38" s="6"/>
      <c r="F38" s="6" t="s">
        <v>5</v>
      </c>
      <c r="G38" s="64">
        <f>G39+G41+G42</f>
        <v>943504.74000000011</v>
      </c>
      <c r="H38" s="63">
        <f>H39+H41+H42</f>
        <v>1206320</v>
      </c>
      <c r="I38" s="64">
        <f>I39+I41+I42</f>
        <v>1187475.56</v>
      </c>
      <c r="J38" s="105">
        <f t="shared" si="4"/>
        <v>125.85793262681435</v>
      </c>
      <c r="K38" s="105">
        <f t="shared" si="5"/>
        <v>98.437857284965844</v>
      </c>
    </row>
    <row r="39" spans="2:11" x14ac:dyDescent="0.25">
      <c r="B39" s="6"/>
      <c r="C39" s="10">
        <v>311</v>
      </c>
      <c r="D39" s="10"/>
      <c r="E39" s="10"/>
      <c r="F39" s="10" t="s">
        <v>115</v>
      </c>
      <c r="G39" s="67">
        <v>778917.54</v>
      </c>
      <c r="H39" s="66">
        <v>1001020</v>
      </c>
      <c r="I39" s="67">
        <v>985106.37</v>
      </c>
      <c r="J39" s="85">
        <f t="shared" si="4"/>
        <v>126.47120130328557</v>
      </c>
      <c r="K39" s="85">
        <f t="shared" si="5"/>
        <v>98.410258536292986</v>
      </c>
    </row>
    <row r="40" spans="2:11" x14ac:dyDescent="0.25">
      <c r="B40" s="6"/>
      <c r="C40" s="10">
        <v>3111</v>
      </c>
      <c r="D40" s="10"/>
      <c r="E40" s="10"/>
      <c r="F40" s="10" t="s">
        <v>114</v>
      </c>
      <c r="G40" s="67">
        <v>778917.54</v>
      </c>
      <c r="H40" s="66"/>
      <c r="I40" s="67">
        <v>985106.37</v>
      </c>
      <c r="J40" s="85">
        <f t="shared" si="4"/>
        <v>126.47120130328557</v>
      </c>
      <c r="K40" s="85" t="e">
        <f t="shared" si="5"/>
        <v>#DIV/0!</v>
      </c>
    </row>
    <row r="41" spans="2:11" x14ac:dyDescent="0.25">
      <c r="B41" s="6"/>
      <c r="C41" s="10">
        <v>312</v>
      </c>
      <c r="D41" s="10"/>
      <c r="E41" s="10"/>
      <c r="F41" s="10" t="s">
        <v>226</v>
      </c>
      <c r="G41" s="67">
        <v>37121.17</v>
      </c>
      <c r="H41" s="66">
        <v>41910</v>
      </c>
      <c r="I41" s="67">
        <v>40870.839999999997</v>
      </c>
      <c r="J41" s="85">
        <f t="shared" si="4"/>
        <v>110.10116329846285</v>
      </c>
      <c r="K41" s="85">
        <f t="shared" si="5"/>
        <v>97.520496301598655</v>
      </c>
    </row>
    <row r="42" spans="2:11" x14ac:dyDescent="0.25">
      <c r="B42" s="6"/>
      <c r="C42" s="10">
        <v>313</v>
      </c>
      <c r="D42" s="10"/>
      <c r="E42" s="10"/>
      <c r="F42" s="10" t="s">
        <v>116</v>
      </c>
      <c r="G42" s="67">
        <f>G43+G44</f>
        <v>127466.03</v>
      </c>
      <c r="H42" s="66">
        <v>163390</v>
      </c>
      <c r="I42" s="67">
        <v>161498.35</v>
      </c>
      <c r="J42" s="85">
        <f t="shared" si="4"/>
        <v>126.69912917190564</v>
      </c>
      <c r="K42" s="85">
        <f t="shared" si="5"/>
        <v>98.842248607625933</v>
      </c>
    </row>
    <row r="43" spans="2:11" x14ac:dyDescent="0.25">
      <c r="B43" s="6"/>
      <c r="C43" s="10">
        <v>3132</v>
      </c>
      <c r="D43" s="10"/>
      <c r="E43" s="10"/>
      <c r="F43" s="10" t="s">
        <v>117</v>
      </c>
      <c r="G43" s="67">
        <v>127430.78</v>
      </c>
      <c r="H43" s="66">
        <v>0</v>
      </c>
      <c r="I43" s="67">
        <v>161498.35</v>
      </c>
      <c r="J43" s="85">
        <f t="shared" si="4"/>
        <v>126.734176782093</v>
      </c>
      <c r="K43" s="25"/>
    </row>
    <row r="44" spans="2:11" ht="25.5" x14ac:dyDescent="0.25">
      <c r="B44" s="6"/>
      <c r="C44" s="10">
        <v>3133</v>
      </c>
      <c r="D44" s="10"/>
      <c r="E44" s="10"/>
      <c r="F44" s="10" t="s">
        <v>118</v>
      </c>
      <c r="G44" s="67">
        <v>35.25</v>
      </c>
      <c r="H44" s="66">
        <v>0</v>
      </c>
      <c r="I44" s="67">
        <v>0</v>
      </c>
      <c r="J44" s="85">
        <f t="shared" si="4"/>
        <v>0</v>
      </c>
      <c r="K44" s="25"/>
    </row>
    <row r="45" spans="2:11" s="33" customFormat="1" x14ac:dyDescent="0.25">
      <c r="B45" s="21"/>
      <c r="C45" s="21">
        <v>32</v>
      </c>
      <c r="D45" s="21"/>
      <c r="E45" s="21"/>
      <c r="F45" s="21" t="s">
        <v>12</v>
      </c>
      <c r="G45" s="63">
        <f t="shared" ref="G45" si="6">G46+G51+G57+G67</f>
        <v>288193</v>
      </c>
      <c r="H45" s="63">
        <f>H46+H51+H57+H67</f>
        <v>235850</v>
      </c>
      <c r="I45" s="63">
        <f>I46+I51+I57+I67</f>
        <v>226825.76</v>
      </c>
      <c r="J45" s="105">
        <f>I45/G45*100</f>
        <v>78.706200358787342</v>
      </c>
      <c r="K45" s="105">
        <f>I45/H45*100</f>
        <v>96.173737545049818</v>
      </c>
    </row>
    <row r="46" spans="2:11" s="33" customFormat="1" x14ac:dyDescent="0.25">
      <c r="B46" s="21"/>
      <c r="C46" s="21">
        <v>321</v>
      </c>
      <c r="D46" s="21"/>
      <c r="E46" s="21"/>
      <c r="F46" s="21" t="s">
        <v>119</v>
      </c>
      <c r="G46" s="64">
        <v>25236.31</v>
      </c>
      <c r="H46" s="63">
        <v>30300</v>
      </c>
      <c r="I46" s="64">
        <f>I47+I48+I49+I50</f>
        <v>28161.350000000002</v>
      </c>
      <c r="J46" s="105">
        <f t="shared" ref="J46:J91" si="7">I46/G46*100</f>
        <v>111.59060100307849</v>
      </c>
      <c r="K46" s="105">
        <f t="shared" ref="K46:K89" si="8">I46/H46*100</f>
        <v>92.941749174917504</v>
      </c>
    </row>
    <row r="47" spans="2:11" x14ac:dyDescent="0.25">
      <c r="B47" s="7"/>
      <c r="C47" s="7">
        <v>3211</v>
      </c>
      <c r="D47" s="7"/>
      <c r="E47" s="7"/>
      <c r="F47" s="7" t="s">
        <v>120</v>
      </c>
      <c r="G47" s="67">
        <v>4512.72</v>
      </c>
      <c r="H47" s="66">
        <v>0</v>
      </c>
      <c r="I47" s="67">
        <v>6146.11</v>
      </c>
      <c r="J47" s="105">
        <f t="shared" si="7"/>
        <v>136.19524366679073</v>
      </c>
      <c r="K47" s="105"/>
    </row>
    <row r="48" spans="2:11" x14ac:dyDescent="0.25">
      <c r="B48" s="7"/>
      <c r="C48" s="7">
        <v>3212</v>
      </c>
      <c r="D48" s="7"/>
      <c r="E48" s="7"/>
      <c r="F48" s="7" t="s">
        <v>121</v>
      </c>
      <c r="G48" s="67">
        <v>20453.59</v>
      </c>
      <c r="H48" s="66">
        <v>0</v>
      </c>
      <c r="I48" s="67">
        <v>20661.240000000002</v>
      </c>
      <c r="J48" s="105">
        <f t="shared" si="7"/>
        <v>101.01522520007491</v>
      </c>
      <c r="K48" s="105"/>
    </row>
    <row r="49" spans="2:11" x14ac:dyDescent="0.25">
      <c r="B49" s="7"/>
      <c r="C49" s="7">
        <v>3213</v>
      </c>
      <c r="D49" s="7"/>
      <c r="E49" s="7"/>
      <c r="F49" s="7" t="s">
        <v>122</v>
      </c>
      <c r="G49" s="67">
        <v>270</v>
      </c>
      <c r="H49" s="66">
        <v>0</v>
      </c>
      <c r="I49" s="67">
        <v>295</v>
      </c>
      <c r="J49" s="105">
        <f t="shared" si="7"/>
        <v>109.25925925925925</v>
      </c>
      <c r="K49" s="105"/>
    </row>
    <row r="50" spans="2:11" x14ac:dyDescent="0.25">
      <c r="B50" s="7"/>
      <c r="C50" s="7">
        <v>3214</v>
      </c>
      <c r="D50" s="7"/>
      <c r="E50" s="7"/>
      <c r="F50" s="7" t="s">
        <v>262</v>
      </c>
      <c r="G50" s="67"/>
      <c r="H50" s="66"/>
      <c r="I50" s="67">
        <v>1059</v>
      </c>
      <c r="J50" s="105"/>
      <c r="K50" s="105"/>
    </row>
    <row r="51" spans="2:11" s="33" customFormat="1" x14ac:dyDescent="0.25">
      <c r="B51" s="21"/>
      <c r="C51" s="21">
        <v>322</v>
      </c>
      <c r="D51" s="21"/>
      <c r="E51" s="21"/>
      <c r="F51" s="21" t="s">
        <v>123</v>
      </c>
      <c r="G51" s="63">
        <f t="shared" ref="G51" si="9">G52+G53+G54+G55+G56</f>
        <v>108074.1</v>
      </c>
      <c r="H51" s="63">
        <v>108222</v>
      </c>
      <c r="I51" s="63">
        <f t="shared" ref="I51" si="10">I52+I53+I54+I55+I56</f>
        <v>104131.22</v>
      </c>
      <c r="J51" s="105">
        <f t="shared" si="7"/>
        <v>96.351688332357142</v>
      </c>
      <c r="K51" s="105">
        <f t="shared" si="8"/>
        <v>96.22001071870784</v>
      </c>
    </row>
    <row r="52" spans="2:11" x14ac:dyDescent="0.25">
      <c r="B52" s="7"/>
      <c r="C52" s="7">
        <v>3221</v>
      </c>
      <c r="D52" s="7"/>
      <c r="E52" s="7"/>
      <c r="F52" s="7" t="s">
        <v>124</v>
      </c>
      <c r="G52" s="67">
        <v>9352.6</v>
      </c>
      <c r="H52" s="66">
        <v>0</v>
      </c>
      <c r="I52" s="67">
        <v>8128.22</v>
      </c>
      <c r="J52" s="105">
        <f t="shared" si="7"/>
        <v>86.90866710861151</v>
      </c>
      <c r="K52" s="105"/>
    </row>
    <row r="53" spans="2:11" x14ac:dyDescent="0.25">
      <c r="B53" s="7"/>
      <c r="C53" s="7">
        <v>3222</v>
      </c>
      <c r="D53" s="7"/>
      <c r="E53" s="7"/>
      <c r="F53" s="7" t="s">
        <v>125</v>
      </c>
      <c r="G53" s="67">
        <v>74843.600000000006</v>
      </c>
      <c r="H53" s="66">
        <v>0</v>
      </c>
      <c r="I53" s="67">
        <v>79932.5</v>
      </c>
      <c r="J53" s="105">
        <f t="shared" si="7"/>
        <v>106.79937897161547</v>
      </c>
      <c r="K53" s="105"/>
    </row>
    <row r="54" spans="2:11" x14ac:dyDescent="0.25">
      <c r="B54" s="7"/>
      <c r="C54" s="7">
        <v>3223</v>
      </c>
      <c r="D54" s="7"/>
      <c r="E54" s="7"/>
      <c r="F54" s="7" t="s">
        <v>126</v>
      </c>
      <c r="G54" s="67">
        <v>20039.43</v>
      </c>
      <c r="H54" s="66">
        <v>0</v>
      </c>
      <c r="I54" s="67">
        <v>14627.52</v>
      </c>
      <c r="J54" s="105">
        <f t="shared" si="7"/>
        <v>72.993692934379879</v>
      </c>
      <c r="K54" s="105"/>
    </row>
    <row r="55" spans="2:11" ht="25.5" x14ac:dyDescent="0.25">
      <c r="B55" s="7"/>
      <c r="C55" s="7">
        <v>3224</v>
      </c>
      <c r="D55" s="7"/>
      <c r="E55" s="7"/>
      <c r="F55" s="26" t="s">
        <v>127</v>
      </c>
      <c r="G55" s="67">
        <v>2491.3000000000002</v>
      </c>
      <c r="H55" s="66">
        <v>0</v>
      </c>
      <c r="I55" s="67">
        <v>1400.59</v>
      </c>
      <c r="J55" s="105">
        <f t="shared" si="7"/>
        <v>56.219242965520003</v>
      </c>
      <c r="K55" s="105"/>
    </row>
    <row r="56" spans="2:11" x14ac:dyDescent="0.25">
      <c r="B56" s="7"/>
      <c r="C56" s="7">
        <v>3225</v>
      </c>
      <c r="D56" s="7"/>
      <c r="E56" s="7"/>
      <c r="F56" s="7" t="s">
        <v>128</v>
      </c>
      <c r="G56" s="67">
        <v>1347.17</v>
      </c>
      <c r="H56" s="66">
        <v>0</v>
      </c>
      <c r="I56" s="67">
        <v>42.39</v>
      </c>
      <c r="J56" s="105">
        <f t="shared" si="7"/>
        <v>3.1465961979557147</v>
      </c>
      <c r="K56" s="105"/>
    </row>
    <row r="57" spans="2:11" s="33" customFormat="1" x14ac:dyDescent="0.25">
      <c r="B57" s="21"/>
      <c r="C57" s="21">
        <v>323</v>
      </c>
      <c r="D57" s="21"/>
      <c r="E57" s="21"/>
      <c r="F57" s="21" t="s">
        <v>129</v>
      </c>
      <c r="G57" s="63">
        <f t="shared" ref="G57" si="11">G58+G59+G60+G61+G62+G63+G64+G65+G66</f>
        <v>147742.35</v>
      </c>
      <c r="H57" s="63">
        <v>90428</v>
      </c>
      <c r="I57" s="63">
        <f t="shared" ref="I57" si="12">I58+I59+I60+I61+I62+I63+I64+I65+I66</f>
        <v>88752.78</v>
      </c>
      <c r="J57" s="105">
        <f t="shared" si="7"/>
        <v>60.072673813568009</v>
      </c>
      <c r="K57" s="105">
        <f t="shared" si="8"/>
        <v>98.1474543283054</v>
      </c>
    </row>
    <row r="58" spans="2:11" x14ac:dyDescent="0.25">
      <c r="B58" s="7"/>
      <c r="C58" s="7">
        <v>3231</v>
      </c>
      <c r="D58" s="7"/>
      <c r="E58" s="7"/>
      <c r="F58" s="7" t="s">
        <v>130</v>
      </c>
      <c r="G58" s="67">
        <v>41116.79</v>
      </c>
      <c r="H58" s="66">
        <v>0</v>
      </c>
      <c r="I58" s="67">
        <v>52648.51</v>
      </c>
      <c r="J58" s="105">
        <f t="shared" si="7"/>
        <v>128.04625555642841</v>
      </c>
      <c r="K58" s="105"/>
    </row>
    <row r="59" spans="2:11" x14ac:dyDescent="0.25">
      <c r="B59" s="7"/>
      <c r="C59" s="7">
        <v>3232</v>
      </c>
      <c r="D59" s="7"/>
      <c r="E59" s="7"/>
      <c r="F59" s="7" t="s">
        <v>131</v>
      </c>
      <c r="G59" s="67">
        <v>74234.75</v>
      </c>
      <c r="H59" s="66">
        <v>0</v>
      </c>
      <c r="I59" s="67">
        <v>3645.7</v>
      </c>
      <c r="J59" s="105">
        <f t="shared" si="7"/>
        <v>4.9110423352944546</v>
      </c>
      <c r="K59" s="105"/>
    </row>
    <row r="60" spans="2:11" x14ac:dyDescent="0.25">
      <c r="B60" s="7"/>
      <c r="C60" s="7">
        <v>3233</v>
      </c>
      <c r="D60" s="7"/>
      <c r="E60" s="7"/>
      <c r="F60" s="7" t="s">
        <v>132</v>
      </c>
      <c r="G60" s="67">
        <v>801.85</v>
      </c>
      <c r="H60" s="66">
        <v>0</v>
      </c>
      <c r="I60" s="67">
        <v>127.44</v>
      </c>
      <c r="J60" s="105">
        <f t="shared" si="7"/>
        <v>15.893246866620938</v>
      </c>
      <c r="K60" s="105"/>
    </row>
    <row r="61" spans="2:11" x14ac:dyDescent="0.25">
      <c r="B61" s="7"/>
      <c r="C61" s="7">
        <v>3234</v>
      </c>
      <c r="D61" s="7"/>
      <c r="E61" s="7"/>
      <c r="F61" s="7" t="s">
        <v>133</v>
      </c>
      <c r="G61" s="67">
        <v>11429.46</v>
      </c>
      <c r="H61" s="66">
        <v>0</v>
      </c>
      <c r="I61" s="67">
        <v>7979.83</v>
      </c>
      <c r="J61" s="105">
        <f t="shared" si="7"/>
        <v>69.818084143957819</v>
      </c>
      <c r="K61" s="105"/>
    </row>
    <row r="62" spans="2:11" x14ac:dyDescent="0.25">
      <c r="B62" s="7"/>
      <c r="C62" s="7">
        <v>3235</v>
      </c>
      <c r="D62" s="7"/>
      <c r="E62" s="7"/>
      <c r="F62" s="7" t="s">
        <v>134</v>
      </c>
      <c r="G62" s="67">
        <v>10187.24</v>
      </c>
      <c r="H62" s="66">
        <v>0</v>
      </c>
      <c r="I62" s="67">
        <v>14260.59</v>
      </c>
      <c r="J62" s="105">
        <f t="shared" si="7"/>
        <v>139.98482415256734</v>
      </c>
      <c r="K62" s="105"/>
    </row>
    <row r="63" spans="2:11" x14ac:dyDescent="0.25">
      <c r="B63" s="7"/>
      <c r="C63" s="7">
        <v>3236</v>
      </c>
      <c r="D63" s="7"/>
      <c r="E63" s="7"/>
      <c r="F63" s="7" t="s">
        <v>135</v>
      </c>
      <c r="G63" s="67">
        <v>296</v>
      </c>
      <c r="H63" s="66">
        <v>0</v>
      </c>
      <c r="I63" s="67">
        <v>2847.7</v>
      </c>
      <c r="J63" s="105">
        <f t="shared" si="7"/>
        <v>962.06081081081084</v>
      </c>
      <c r="K63" s="105"/>
    </row>
    <row r="64" spans="2:11" x14ac:dyDescent="0.25">
      <c r="B64" s="7"/>
      <c r="C64" s="7">
        <v>3237</v>
      </c>
      <c r="D64" s="7"/>
      <c r="E64" s="7"/>
      <c r="F64" s="7" t="s">
        <v>136</v>
      </c>
      <c r="G64" s="67">
        <v>5964.45</v>
      </c>
      <c r="H64" s="66">
        <v>0</v>
      </c>
      <c r="I64" s="67">
        <v>5211.25</v>
      </c>
      <c r="J64" s="105">
        <f t="shared" si="7"/>
        <v>87.371844847387436</v>
      </c>
      <c r="K64" s="105"/>
    </row>
    <row r="65" spans="2:11" x14ac:dyDescent="0.25">
      <c r="B65" s="7"/>
      <c r="C65" s="7">
        <v>3238</v>
      </c>
      <c r="D65" s="7"/>
      <c r="E65" s="7"/>
      <c r="F65" s="7" t="s">
        <v>137</v>
      </c>
      <c r="G65" s="67">
        <v>3343.32</v>
      </c>
      <c r="H65" s="66">
        <v>0</v>
      </c>
      <c r="I65" s="67">
        <v>1874.76</v>
      </c>
      <c r="J65" s="105">
        <f t="shared" si="7"/>
        <v>56.074799899501095</v>
      </c>
      <c r="K65" s="105"/>
    </row>
    <row r="66" spans="2:11" x14ac:dyDescent="0.25">
      <c r="B66" s="7"/>
      <c r="C66" s="7">
        <v>3239</v>
      </c>
      <c r="D66" s="7"/>
      <c r="E66" s="7"/>
      <c r="F66" s="7" t="s">
        <v>138</v>
      </c>
      <c r="G66" s="67">
        <v>368.49</v>
      </c>
      <c r="H66" s="66">
        <v>0</v>
      </c>
      <c r="I66" s="67">
        <v>157</v>
      </c>
      <c r="J66" s="105">
        <f t="shared" si="7"/>
        <v>42.60631224727944</v>
      </c>
      <c r="K66" s="105"/>
    </row>
    <row r="67" spans="2:11" s="33" customFormat="1" x14ac:dyDescent="0.25">
      <c r="B67" s="21"/>
      <c r="C67" s="21">
        <v>329</v>
      </c>
      <c r="D67" s="21"/>
      <c r="E67" s="21"/>
      <c r="F67" s="21" t="s">
        <v>139</v>
      </c>
      <c r="G67" s="63">
        <f t="shared" ref="G67" si="13">G68+G69+G70+G71+G72+G73</f>
        <v>7140.24</v>
      </c>
      <c r="H67" s="63">
        <v>6900</v>
      </c>
      <c r="I67" s="63">
        <f t="shared" ref="I67" si="14">I68+I69+I70+I71+I72+I73</f>
        <v>5780.41</v>
      </c>
      <c r="J67" s="105">
        <f t="shared" si="7"/>
        <v>80.955402059314537</v>
      </c>
      <c r="K67" s="105">
        <f t="shared" si="8"/>
        <v>83.774057971014486</v>
      </c>
    </row>
    <row r="68" spans="2:11" x14ac:dyDescent="0.25">
      <c r="B68" s="7"/>
      <c r="C68" s="7">
        <v>3292</v>
      </c>
      <c r="D68" s="7"/>
      <c r="E68" s="7"/>
      <c r="F68" s="7" t="s">
        <v>140</v>
      </c>
      <c r="G68" s="67">
        <v>992</v>
      </c>
      <c r="H68" s="66">
        <v>0</v>
      </c>
      <c r="I68" s="67">
        <v>1000</v>
      </c>
      <c r="J68" s="105">
        <f t="shared" si="7"/>
        <v>100.80645161290323</v>
      </c>
      <c r="K68" s="105"/>
    </row>
    <row r="69" spans="2:11" x14ac:dyDescent="0.25">
      <c r="B69" s="7"/>
      <c r="C69" s="7">
        <v>3293</v>
      </c>
      <c r="D69" s="7"/>
      <c r="E69" s="7"/>
      <c r="F69" s="7" t="s">
        <v>141</v>
      </c>
      <c r="G69" s="67">
        <v>1680.29</v>
      </c>
      <c r="H69" s="66">
        <v>0</v>
      </c>
      <c r="I69" s="67">
        <v>1866.36</v>
      </c>
      <c r="J69" s="105">
        <f t="shared" si="7"/>
        <v>111.07368370935968</v>
      </c>
      <c r="K69" s="105"/>
    </row>
    <row r="70" spans="2:11" x14ac:dyDescent="0.25">
      <c r="B70" s="7"/>
      <c r="C70" s="7">
        <v>3294</v>
      </c>
      <c r="D70" s="7"/>
      <c r="E70" s="7"/>
      <c r="F70" s="7" t="s">
        <v>142</v>
      </c>
      <c r="G70" s="67">
        <v>163.09</v>
      </c>
      <c r="H70" s="66">
        <v>0</v>
      </c>
      <c r="I70" s="67">
        <v>223.09</v>
      </c>
      <c r="J70" s="105">
        <f t="shared" si="7"/>
        <v>136.78950272855479</v>
      </c>
      <c r="K70" s="105"/>
    </row>
    <row r="71" spans="2:11" x14ac:dyDescent="0.25">
      <c r="B71" s="7"/>
      <c r="C71" s="7">
        <v>3295</v>
      </c>
      <c r="D71" s="7"/>
      <c r="E71" s="7"/>
      <c r="F71" s="7" t="s">
        <v>143</v>
      </c>
      <c r="G71" s="67">
        <v>2084.4299999999998</v>
      </c>
      <c r="H71" s="66">
        <v>0</v>
      </c>
      <c r="I71" s="67">
        <v>1988</v>
      </c>
      <c r="J71" s="105">
        <f t="shared" si="7"/>
        <v>95.373795234188734</v>
      </c>
      <c r="K71" s="105"/>
    </row>
    <row r="72" spans="2:11" x14ac:dyDescent="0.25">
      <c r="B72" s="7"/>
      <c r="C72" s="7">
        <v>3296</v>
      </c>
      <c r="D72" s="7"/>
      <c r="E72" s="7"/>
      <c r="F72" s="7" t="s">
        <v>144</v>
      </c>
      <c r="G72" s="67">
        <v>1265.01</v>
      </c>
      <c r="H72" s="66">
        <v>0</v>
      </c>
      <c r="I72" s="67">
        <v>0</v>
      </c>
      <c r="J72" s="105">
        <f t="shared" si="7"/>
        <v>0</v>
      </c>
      <c r="K72" s="105"/>
    </row>
    <row r="73" spans="2:11" x14ac:dyDescent="0.25">
      <c r="B73" s="7"/>
      <c r="C73" s="7">
        <v>3299</v>
      </c>
      <c r="D73" s="7"/>
      <c r="E73" s="7"/>
      <c r="F73" s="7" t="s">
        <v>139</v>
      </c>
      <c r="G73" s="67">
        <v>955.42</v>
      </c>
      <c r="H73" s="66">
        <v>0</v>
      </c>
      <c r="I73" s="67">
        <v>702.96</v>
      </c>
      <c r="J73" s="105">
        <f t="shared" si="7"/>
        <v>73.576018923614754</v>
      </c>
      <c r="K73" s="105"/>
    </row>
    <row r="74" spans="2:11" s="33" customFormat="1" x14ac:dyDescent="0.25">
      <c r="B74" s="21"/>
      <c r="C74" s="21">
        <v>34</v>
      </c>
      <c r="D74" s="21"/>
      <c r="E74" s="21"/>
      <c r="F74" s="21" t="s">
        <v>74</v>
      </c>
      <c r="G74" s="64">
        <v>2192.6999999999998</v>
      </c>
      <c r="H74" s="63">
        <v>1300</v>
      </c>
      <c r="I74" s="64">
        <f>I75</f>
        <v>1296.79</v>
      </c>
      <c r="J74" s="105">
        <f t="shared" si="7"/>
        <v>59.141241391891278</v>
      </c>
      <c r="K74" s="105">
        <f t="shared" si="8"/>
        <v>99.753076923076918</v>
      </c>
    </row>
    <row r="75" spans="2:11" x14ac:dyDescent="0.25">
      <c r="B75" s="7"/>
      <c r="C75" s="7">
        <v>343</v>
      </c>
      <c r="D75" s="7"/>
      <c r="E75" s="7"/>
      <c r="F75" s="26" t="s">
        <v>145</v>
      </c>
      <c r="G75" s="67">
        <v>2192.6999999999998</v>
      </c>
      <c r="H75" s="66">
        <v>1300</v>
      </c>
      <c r="I75" s="67">
        <f>I76</f>
        <v>1296.79</v>
      </c>
      <c r="J75" s="105">
        <f t="shared" si="7"/>
        <v>59.141241391891278</v>
      </c>
      <c r="K75" s="105">
        <f t="shared" si="8"/>
        <v>99.753076923076918</v>
      </c>
    </row>
    <row r="76" spans="2:11" x14ac:dyDescent="0.25">
      <c r="B76" s="7"/>
      <c r="C76" s="68">
        <v>3431</v>
      </c>
      <c r="D76" s="7"/>
      <c r="E76" s="7"/>
      <c r="F76" s="26" t="s">
        <v>146</v>
      </c>
      <c r="G76" s="67">
        <v>1138.5899999999999</v>
      </c>
      <c r="H76" s="66">
        <v>0</v>
      </c>
      <c r="I76" s="67">
        <v>1296.79</v>
      </c>
      <c r="J76" s="105">
        <f t="shared" si="7"/>
        <v>113.89437813435916</v>
      </c>
      <c r="K76" s="105"/>
    </row>
    <row r="77" spans="2:11" x14ac:dyDescent="0.25">
      <c r="B77" s="7"/>
      <c r="C77" s="7">
        <v>3433</v>
      </c>
      <c r="D77" s="8"/>
      <c r="E77" s="8"/>
      <c r="F77" s="7" t="s">
        <v>147</v>
      </c>
      <c r="G77" s="67">
        <v>1054.1099999999999</v>
      </c>
      <c r="H77" s="66">
        <v>0</v>
      </c>
      <c r="I77" s="67">
        <v>0</v>
      </c>
      <c r="J77" s="105">
        <f t="shared" si="7"/>
        <v>0</v>
      </c>
      <c r="K77" s="105"/>
    </row>
    <row r="78" spans="2:11" s="33" customFormat="1" ht="25.5" x14ac:dyDescent="0.25">
      <c r="B78" s="21"/>
      <c r="C78" s="21">
        <v>37</v>
      </c>
      <c r="D78" s="31"/>
      <c r="E78" s="31"/>
      <c r="F78" s="74" t="s">
        <v>148</v>
      </c>
      <c r="G78" s="63">
        <f t="shared" ref="G78:H78" si="15">G79</f>
        <v>23944.78</v>
      </c>
      <c r="H78" s="63">
        <f t="shared" si="15"/>
        <v>27865</v>
      </c>
      <c r="I78" s="63">
        <f>I79</f>
        <v>27865.3</v>
      </c>
      <c r="J78" s="105">
        <f t="shared" si="7"/>
        <v>116.37317193977144</v>
      </c>
      <c r="K78" s="105">
        <f t="shared" si="8"/>
        <v>100.00107661941504</v>
      </c>
    </row>
    <row r="79" spans="2:11" ht="25.5" x14ac:dyDescent="0.25">
      <c r="B79" s="7"/>
      <c r="C79" s="7">
        <v>372</v>
      </c>
      <c r="D79" s="8"/>
      <c r="E79" s="8"/>
      <c r="F79" s="26" t="s">
        <v>149</v>
      </c>
      <c r="G79" s="66">
        <f t="shared" ref="G79:I79" si="16">G80</f>
        <v>23944.78</v>
      </c>
      <c r="H79" s="66">
        <v>27865</v>
      </c>
      <c r="I79" s="66">
        <f t="shared" si="16"/>
        <v>27865.3</v>
      </c>
      <c r="J79" s="105">
        <f t="shared" si="7"/>
        <v>116.37317193977144</v>
      </c>
      <c r="K79" s="105">
        <f t="shared" si="8"/>
        <v>100.00107661941504</v>
      </c>
    </row>
    <row r="80" spans="2:11" x14ac:dyDescent="0.25">
      <c r="B80" s="7"/>
      <c r="C80" s="7">
        <v>3722</v>
      </c>
      <c r="D80" s="8"/>
      <c r="E80" s="8"/>
      <c r="F80" s="7" t="s">
        <v>150</v>
      </c>
      <c r="G80" s="67">
        <v>23944.78</v>
      </c>
      <c r="H80" s="66">
        <v>0</v>
      </c>
      <c r="I80" s="67">
        <v>27865.3</v>
      </c>
      <c r="J80" s="105">
        <f t="shared" si="7"/>
        <v>116.37317193977144</v>
      </c>
      <c r="K80" s="105"/>
    </row>
    <row r="81" spans="2:11" s="33" customFormat="1" x14ac:dyDescent="0.25">
      <c r="B81" s="21"/>
      <c r="C81" s="21">
        <v>38</v>
      </c>
      <c r="D81" s="31"/>
      <c r="E81" s="31"/>
      <c r="F81" s="21" t="s">
        <v>75</v>
      </c>
      <c r="G81" s="64">
        <f>G82</f>
        <v>767.12</v>
      </c>
      <c r="H81" s="63">
        <v>779</v>
      </c>
      <c r="I81" s="64">
        <f>I82</f>
        <v>778.51</v>
      </c>
      <c r="J81" s="105"/>
      <c r="K81" s="105">
        <f t="shared" si="8"/>
        <v>99.937098844672661</v>
      </c>
    </row>
    <row r="82" spans="2:11" x14ac:dyDescent="0.25">
      <c r="B82" s="7"/>
      <c r="C82" s="7">
        <v>381</v>
      </c>
      <c r="D82" s="8"/>
      <c r="E82" s="8"/>
      <c r="F82" s="7" t="s">
        <v>108</v>
      </c>
      <c r="G82" s="67">
        <f>G83</f>
        <v>767.12</v>
      </c>
      <c r="H82" s="66">
        <v>779</v>
      </c>
      <c r="I82" s="67">
        <f>I83</f>
        <v>778.51</v>
      </c>
      <c r="J82" s="105"/>
      <c r="K82" s="105">
        <f t="shared" si="8"/>
        <v>99.937098844672661</v>
      </c>
    </row>
    <row r="83" spans="2:11" x14ac:dyDescent="0.25">
      <c r="B83" s="7"/>
      <c r="C83" s="7">
        <v>3811</v>
      </c>
      <c r="D83" s="8"/>
      <c r="E83" s="8"/>
      <c r="F83" s="7" t="s">
        <v>151</v>
      </c>
      <c r="G83" s="67">
        <v>767.12</v>
      </c>
      <c r="H83" s="66">
        <v>779</v>
      </c>
      <c r="I83" s="67">
        <v>778.51</v>
      </c>
      <c r="J83" s="105"/>
      <c r="K83" s="105">
        <f t="shared" si="8"/>
        <v>99.937098844672661</v>
      </c>
    </row>
    <row r="84" spans="2:11" x14ac:dyDescent="0.25">
      <c r="B84" s="9">
        <v>4</v>
      </c>
      <c r="C84" s="9"/>
      <c r="D84" s="9"/>
      <c r="E84" s="9"/>
      <c r="F84" s="19" t="s">
        <v>6</v>
      </c>
      <c r="G84" s="70">
        <f t="shared" ref="G84" si="17">G85+G90</f>
        <v>20842.09</v>
      </c>
      <c r="H84" s="70">
        <f>H85+H90</f>
        <v>54620</v>
      </c>
      <c r="I84" s="70">
        <f t="shared" ref="I84" si="18">I85+I90</f>
        <v>53099.15</v>
      </c>
      <c r="J84" s="105">
        <f t="shared" si="7"/>
        <v>254.76883556303616</v>
      </c>
      <c r="K84" s="105">
        <f t="shared" si="8"/>
        <v>97.215580373489558</v>
      </c>
    </row>
    <row r="85" spans="2:11" s="33" customFormat="1" ht="25.5" x14ac:dyDescent="0.25">
      <c r="B85" s="6"/>
      <c r="C85" s="6">
        <v>42</v>
      </c>
      <c r="D85" s="6"/>
      <c r="E85" s="6"/>
      <c r="F85" s="19" t="s">
        <v>76</v>
      </c>
      <c r="G85" s="64">
        <v>20842.09</v>
      </c>
      <c r="H85" s="63">
        <f>H86+H88</f>
        <v>21495</v>
      </c>
      <c r="I85" s="64">
        <f>I89</f>
        <v>20749.150000000001</v>
      </c>
      <c r="J85" s="105">
        <f t="shared" si="7"/>
        <v>99.554075431014837</v>
      </c>
      <c r="K85" s="105">
        <f t="shared" si="8"/>
        <v>96.530123284484773</v>
      </c>
    </row>
    <row r="86" spans="2:11" x14ac:dyDescent="0.25">
      <c r="B86" s="10"/>
      <c r="C86" s="10">
        <v>422</v>
      </c>
      <c r="D86" s="10"/>
      <c r="E86" s="10"/>
      <c r="F86" s="20" t="s">
        <v>152</v>
      </c>
      <c r="G86" s="67">
        <v>863.56</v>
      </c>
      <c r="H86" s="66">
        <v>1316</v>
      </c>
      <c r="I86" s="67">
        <v>0</v>
      </c>
      <c r="J86" s="105"/>
      <c r="K86" s="105">
        <f t="shared" si="8"/>
        <v>0</v>
      </c>
    </row>
    <row r="87" spans="2:11" x14ac:dyDescent="0.25">
      <c r="B87" s="10"/>
      <c r="C87" s="10">
        <v>4223</v>
      </c>
      <c r="D87" s="10"/>
      <c r="E87" s="10"/>
      <c r="F87" s="20" t="s">
        <v>153</v>
      </c>
      <c r="G87" s="67">
        <v>863.56</v>
      </c>
      <c r="H87" s="66">
        <v>0</v>
      </c>
      <c r="I87" s="67">
        <v>0</v>
      </c>
      <c r="J87" s="105"/>
      <c r="K87" s="105" t="e">
        <f t="shared" si="8"/>
        <v>#DIV/0!</v>
      </c>
    </row>
    <row r="88" spans="2:11" x14ac:dyDescent="0.25">
      <c r="B88" s="10"/>
      <c r="C88" s="10">
        <v>424</v>
      </c>
      <c r="D88" s="7"/>
      <c r="E88" s="7"/>
      <c r="F88" s="26" t="s">
        <v>154</v>
      </c>
      <c r="G88" s="67">
        <v>19978.53</v>
      </c>
      <c r="H88" s="66">
        <v>20179</v>
      </c>
      <c r="I88" s="67">
        <v>0</v>
      </c>
      <c r="J88" s="105">
        <f t="shared" si="7"/>
        <v>0</v>
      </c>
      <c r="K88" s="105">
        <f t="shared" si="8"/>
        <v>0</v>
      </c>
    </row>
    <row r="89" spans="2:11" x14ac:dyDescent="0.25">
      <c r="B89" s="10"/>
      <c r="C89" s="10">
        <v>4241</v>
      </c>
      <c r="D89" s="7"/>
      <c r="E89" s="7"/>
      <c r="F89" s="7" t="s">
        <v>155</v>
      </c>
      <c r="G89" s="67">
        <v>19978.53</v>
      </c>
      <c r="H89" s="66">
        <v>20179</v>
      </c>
      <c r="I89" s="67">
        <v>20749.150000000001</v>
      </c>
      <c r="J89" s="105">
        <f t="shared" si="7"/>
        <v>103.85724074794294</v>
      </c>
      <c r="K89" s="105">
        <f t="shared" si="8"/>
        <v>102.82546211407899</v>
      </c>
    </row>
    <row r="90" spans="2:11" s="33" customFormat="1" x14ac:dyDescent="0.25">
      <c r="B90" s="6"/>
      <c r="C90" s="6">
        <v>45</v>
      </c>
      <c r="D90" s="21"/>
      <c r="E90" s="21"/>
      <c r="F90" s="21" t="s">
        <v>156</v>
      </c>
      <c r="G90" s="64">
        <f>G91</f>
        <v>0</v>
      </c>
      <c r="H90" s="63">
        <f>H91</f>
        <v>33125</v>
      </c>
      <c r="I90" s="64">
        <f>I91</f>
        <v>32350</v>
      </c>
      <c r="J90" s="105" t="e">
        <f t="shared" si="7"/>
        <v>#DIV/0!</v>
      </c>
      <c r="K90" s="105"/>
    </row>
    <row r="91" spans="2:11" x14ac:dyDescent="0.25">
      <c r="B91" s="10"/>
      <c r="C91" s="10">
        <v>451</v>
      </c>
      <c r="D91" s="7"/>
      <c r="E91" s="7"/>
      <c r="F91" s="7" t="s">
        <v>157</v>
      </c>
      <c r="G91" s="67">
        <v>0</v>
      </c>
      <c r="H91" s="66">
        <v>33125</v>
      </c>
      <c r="I91" s="67">
        <v>32350</v>
      </c>
      <c r="J91" s="105" t="e">
        <f t="shared" si="7"/>
        <v>#DIV/0!</v>
      </c>
      <c r="K91" s="105"/>
    </row>
    <row r="92" spans="2:11" x14ac:dyDescent="0.25">
      <c r="B92" s="10"/>
      <c r="C92" s="10"/>
      <c r="D92" s="7"/>
      <c r="E92" s="7"/>
      <c r="F92" s="7"/>
      <c r="G92" s="4"/>
      <c r="H92" s="4"/>
      <c r="I92" s="25"/>
      <c r="J92" s="105"/>
      <c r="K92" s="105"/>
    </row>
  </sheetData>
  <mergeCells count="7">
    <mergeCell ref="B8:F8"/>
    <mergeCell ref="B9:F9"/>
    <mergeCell ref="B34:F34"/>
    <mergeCell ref="B35:F35"/>
    <mergeCell ref="B2:K2"/>
    <mergeCell ref="B4:K4"/>
    <mergeCell ref="B6:K6"/>
  </mergeCells>
  <pageMargins left="0.7" right="0.7" top="0.75" bottom="0.75" header="0.3" footer="0.3"/>
  <pageSetup paperSize="9" scale="32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35"/>
  <sheetViews>
    <sheetView workbookViewId="0">
      <selection activeCell="E4" sqref="E4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  <col min="13" max="13" width="11.7109375" bestFit="1" customWidth="1"/>
  </cols>
  <sheetData>
    <row r="1" spans="2:7" ht="18" x14ac:dyDescent="0.25">
      <c r="B1" s="2"/>
      <c r="C1" s="2"/>
      <c r="D1" s="2"/>
      <c r="E1" s="3"/>
      <c r="F1" s="3"/>
      <c r="G1" s="3"/>
    </row>
    <row r="2" spans="2:7" ht="15.75" customHeight="1" x14ac:dyDescent="0.25">
      <c r="B2" s="148" t="s">
        <v>33</v>
      </c>
      <c r="C2" s="148"/>
      <c r="D2" s="148"/>
      <c r="E2" s="148"/>
      <c r="F2" s="148"/>
      <c r="G2" s="148"/>
    </row>
    <row r="3" spans="2:7" ht="18" x14ac:dyDescent="0.25">
      <c r="B3" s="2"/>
      <c r="C3" s="2"/>
      <c r="D3" s="2"/>
      <c r="E3" s="3"/>
      <c r="F3" s="3"/>
      <c r="G3" s="3"/>
    </row>
    <row r="4" spans="2:7" ht="25.5" x14ac:dyDescent="0.25">
      <c r="B4" s="36" t="s">
        <v>159</v>
      </c>
      <c r="C4" s="36" t="s">
        <v>158</v>
      </c>
      <c r="D4" s="36" t="s">
        <v>253</v>
      </c>
      <c r="E4" s="36" t="s">
        <v>255</v>
      </c>
      <c r="F4" s="36" t="s">
        <v>16</v>
      </c>
      <c r="G4" s="36" t="s">
        <v>43</v>
      </c>
    </row>
    <row r="5" spans="2:7" x14ac:dyDescent="0.25">
      <c r="B5" s="36">
        <v>1</v>
      </c>
      <c r="C5" s="36">
        <v>2</v>
      </c>
      <c r="D5" s="36">
        <v>3</v>
      </c>
      <c r="E5" s="36">
        <v>4</v>
      </c>
      <c r="F5" s="36" t="s">
        <v>221</v>
      </c>
      <c r="G5" s="36" t="s">
        <v>222</v>
      </c>
    </row>
    <row r="6" spans="2:7" x14ac:dyDescent="0.25">
      <c r="B6" s="6" t="s">
        <v>32</v>
      </c>
      <c r="C6" s="63">
        <f>C7+C9+C12+C17</f>
        <v>1278609.8899999999</v>
      </c>
      <c r="D6" s="63">
        <f>D7+D9+D12+D17</f>
        <v>1526734</v>
      </c>
      <c r="E6" s="63">
        <f>E7+E9+E12+E17</f>
        <v>1501585.38</v>
      </c>
      <c r="F6" s="85">
        <f>E6/C6*100</f>
        <v>117.43889920951574</v>
      </c>
      <c r="G6" s="85">
        <f>E6/D6*100</f>
        <v>98.35278313052568</v>
      </c>
    </row>
    <row r="7" spans="2:7" x14ac:dyDescent="0.25">
      <c r="B7" s="6" t="s">
        <v>25</v>
      </c>
      <c r="C7" s="64">
        <f>C8</f>
        <v>0.01</v>
      </c>
      <c r="D7" s="63">
        <v>0</v>
      </c>
      <c r="E7" s="64">
        <f>E8</f>
        <v>7.0000000000000007E-2</v>
      </c>
      <c r="F7" s="85">
        <f t="shared" ref="F7:F32" si="0">E7/C7*100</f>
        <v>700.00000000000011</v>
      </c>
      <c r="G7" s="85"/>
    </row>
    <row r="8" spans="2:7" x14ac:dyDescent="0.25">
      <c r="B8" s="29" t="s">
        <v>103</v>
      </c>
      <c r="C8" s="67">
        <v>0.01</v>
      </c>
      <c r="D8" s="66">
        <v>0</v>
      </c>
      <c r="E8" s="67">
        <v>7.0000000000000007E-2</v>
      </c>
      <c r="F8" s="85">
        <f t="shared" si="0"/>
        <v>700.00000000000011</v>
      </c>
      <c r="G8" s="85"/>
    </row>
    <row r="9" spans="2:7" x14ac:dyDescent="0.25">
      <c r="B9" s="6" t="s">
        <v>77</v>
      </c>
      <c r="C9" s="64">
        <f>C10+C11</f>
        <v>228231.93</v>
      </c>
      <c r="D9" s="63">
        <f>D10+D11</f>
        <v>199609</v>
      </c>
      <c r="E9" s="64">
        <f>E10+E11</f>
        <v>212103.05</v>
      </c>
      <c r="F9" s="85">
        <f t="shared" si="0"/>
        <v>92.933118516764935</v>
      </c>
      <c r="G9" s="85">
        <f t="shared" ref="G9:G18" si="1">E9/D9*100</f>
        <v>106.25926185693029</v>
      </c>
    </row>
    <row r="10" spans="2:7" x14ac:dyDescent="0.25">
      <c r="B10" s="28" t="s">
        <v>78</v>
      </c>
      <c r="C10" s="67">
        <v>6821.22</v>
      </c>
      <c r="D10" s="66">
        <v>12516</v>
      </c>
      <c r="E10" s="67">
        <v>10972.22</v>
      </c>
      <c r="F10" s="85">
        <f t="shared" si="0"/>
        <v>160.85421669437429</v>
      </c>
      <c r="G10" s="85">
        <f t="shared" si="1"/>
        <v>87.665548098434002</v>
      </c>
    </row>
    <row r="11" spans="2:7" x14ac:dyDescent="0.25">
      <c r="B11" s="28" t="s">
        <v>79</v>
      </c>
      <c r="C11" s="71">
        <v>221410.71</v>
      </c>
      <c r="D11" s="66">
        <v>187093</v>
      </c>
      <c r="E11" s="71">
        <v>201130.83</v>
      </c>
      <c r="F11" s="85">
        <f t="shared" si="0"/>
        <v>90.840605678018022</v>
      </c>
      <c r="G11" s="85">
        <f t="shared" si="1"/>
        <v>107.50312945968048</v>
      </c>
    </row>
    <row r="12" spans="2:7" x14ac:dyDescent="0.25">
      <c r="B12" s="6" t="s">
        <v>80</v>
      </c>
      <c r="C12" s="64">
        <f>C13</f>
        <v>1050262.95</v>
      </c>
      <c r="D12" s="63">
        <f>D13+D14+D15</f>
        <v>1327025</v>
      </c>
      <c r="E12" s="64">
        <f>E13</f>
        <v>1289482.26</v>
      </c>
      <c r="F12" s="85">
        <f t="shared" si="0"/>
        <v>122.77708739511377</v>
      </c>
      <c r="G12" s="85">
        <f t="shared" si="1"/>
        <v>97.170909364932839</v>
      </c>
    </row>
    <row r="13" spans="2:7" x14ac:dyDescent="0.25">
      <c r="B13" s="27" t="s">
        <v>97</v>
      </c>
      <c r="C13" s="67">
        <v>1050262.95</v>
      </c>
      <c r="D13" s="66">
        <v>1307858</v>
      </c>
      <c r="E13" s="67">
        <v>1289482.26</v>
      </c>
      <c r="F13" s="85">
        <f t="shared" si="0"/>
        <v>122.77708739511377</v>
      </c>
      <c r="G13" s="85">
        <f t="shared" si="1"/>
        <v>98.594974377952354</v>
      </c>
    </row>
    <row r="14" spans="2:7" x14ac:dyDescent="0.25">
      <c r="B14" s="27" t="s">
        <v>95</v>
      </c>
      <c r="C14" s="67"/>
      <c r="D14" s="66">
        <v>4605</v>
      </c>
      <c r="E14" s="67"/>
      <c r="F14" s="85"/>
      <c r="G14" s="85"/>
    </row>
    <row r="15" spans="2:7" x14ac:dyDescent="0.25">
      <c r="B15" s="27" t="s">
        <v>96</v>
      </c>
      <c r="C15" s="67"/>
      <c r="D15" s="66">
        <v>14562</v>
      </c>
      <c r="E15" s="67"/>
      <c r="F15" s="85"/>
      <c r="G15" s="85"/>
    </row>
    <row r="16" spans="2:7" x14ac:dyDescent="0.25">
      <c r="B16" s="27" t="s">
        <v>98</v>
      </c>
      <c r="C16" s="67">
        <v>0</v>
      </c>
      <c r="D16" s="66">
        <v>0</v>
      </c>
      <c r="E16" s="67">
        <v>0</v>
      </c>
      <c r="F16" s="85"/>
      <c r="G16" s="85"/>
    </row>
    <row r="17" spans="2:13" x14ac:dyDescent="0.25">
      <c r="B17" s="6" t="s">
        <v>81</v>
      </c>
      <c r="C17" s="64">
        <f>C18</f>
        <v>115</v>
      </c>
      <c r="D17" s="63">
        <v>100</v>
      </c>
      <c r="E17" s="64">
        <f>E18</f>
        <v>0</v>
      </c>
      <c r="F17" s="85">
        <f t="shared" si="0"/>
        <v>0</v>
      </c>
      <c r="G17" s="85">
        <f t="shared" si="1"/>
        <v>0</v>
      </c>
    </row>
    <row r="18" spans="2:13" x14ac:dyDescent="0.25">
      <c r="B18" s="27" t="s">
        <v>102</v>
      </c>
      <c r="C18" s="67">
        <v>115</v>
      </c>
      <c r="D18" s="66">
        <v>100</v>
      </c>
      <c r="E18" s="67">
        <v>0</v>
      </c>
      <c r="F18" s="85">
        <f t="shared" si="0"/>
        <v>0</v>
      </c>
      <c r="G18" s="85">
        <f t="shared" si="1"/>
        <v>0</v>
      </c>
    </row>
    <row r="19" spans="2:13" ht="15.75" customHeight="1" x14ac:dyDescent="0.25">
      <c r="B19" s="27"/>
      <c r="C19" s="67"/>
      <c r="D19" s="4"/>
      <c r="E19" s="67"/>
      <c r="F19" s="85"/>
      <c r="G19" s="85"/>
    </row>
    <row r="20" spans="2:13" ht="15.75" customHeight="1" x14ac:dyDescent="0.25">
      <c r="B20" s="27"/>
      <c r="C20" s="67"/>
      <c r="D20" s="4"/>
      <c r="E20" s="67"/>
      <c r="F20" s="85"/>
      <c r="G20" s="85"/>
    </row>
    <row r="21" spans="2:13" x14ac:dyDescent="0.25">
      <c r="B21" s="6" t="s">
        <v>31</v>
      </c>
      <c r="C21" s="63">
        <f>C22+C26+H22+C29+C34</f>
        <v>1279444.43</v>
      </c>
      <c r="D21" s="63">
        <f>D22+D24+D26+D29+J23+D34</f>
        <v>1526734</v>
      </c>
      <c r="E21" s="116">
        <f>E22+E26+J22+E29+E34</f>
        <v>1497341.07</v>
      </c>
      <c r="F21" s="85">
        <f t="shared" si="0"/>
        <v>117.03056693130472</v>
      </c>
      <c r="G21" s="85">
        <f t="shared" ref="G21:G35" si="2">E21/D21*100</f>
        <v>98.074783819578272</v>
      </c>
    </row>
    <row r="22" spans="2:13" x14ac:dyDescent="0.25">
      <c r="B22" s="6" t="s">
        <v>30</v>
      </c>
      <c r="C22" s="64">
        <f>C23</f>
        <v>42497.75</v>
      </c>
      <c r="D22" s="63">
        <f>D23</f>
        <v>56608</v>
      </c>
      <c r="E22" s="64">
        <f>E23</f>
        <v>52275.08</v>
      </c>
      <c r="F22" s="85">
        <f t="shared" si="0"/>
        <v>123.00670035472467</v>
      </c>
      <c r="G22" s="85">
        <f t="shared" si="2"/>
        <v>92.345746184284906</v>
      </c>
      <c r="M22" s="72"/>
    </row>
    <row r="23" spans="2:13" x14ac:dyDescent="0.25">
      <c r="B23" s="29" t="s">
        <v>101</v>
      </c>
      <c r="C23" s="67">
        <v>42497.75</v>
      </c>
      <c r="D23" s="66">
        <v>56608</v>
      </c>
      <c r="E23" s="67">
        <v>52275.08</v>
      </c>
      <c r="F23" s="85">
        <f t="shared" si="0"/>
        <v>123.00670035472467</v>
      </c>
      <c r="G23" s="85">
        <f t="shared" si="2"/>
        <v>92.345746184284906</v>
      </c>
    </row>
    <row r="24" spans="2:13" x14ac:dyDescent="0.25">
      <c r="B24" s="6" t="s">
        <v>25</v>
      </c>
      <c r="C24" s="64">
        <f>C25</f>
        <v>0</v>
      </c>
      <c r="D24" s="63">
        <f>D25</f>
        <v>0</v>
      </c>
      <c r="E24" s="64">
        <f>E25</f>
        <v>0</v>
      </c>
      <c r="F24" s="85"/>
      <c r="G24" s="85"/>
    </row>
    <row r="25" spans="2:13" x14ac:dyDescent="0.25">
      <c r="B25" s="28" t="s">
        <v>100</v>
      </c>
      <c r="C25" s="67">
        <v>0</v>
      </c>
      <c r="D25" s="66">
        <v>0</v>
      </c>
      <c r="E25" s="67">
        <v>0</v>
      </c>
      <c r="F25" s="85"/>
      <c r="G25" s="85"/>
    </row>
    <row r="26" spans="2:13" x14ac:dyDescent="0.25">
      <c r="B26" s="6" t="s">
        <v>82</v>
      </c>
      <c r="C26" s="64">
        <f>C27+C28</f>
        <v>174472.95999999999</v>
      </c>
      <c r="D26" s="63">
        <f>D27+D28</f>
        <v>143001</v>
      </c>
      <c r="E26" s="64">
        <f>E27+E28</f>
        <v>136792.92000000001</v>
      </c>
      <c r="F26" s="85">
        <f t="shared" si="0"/>
        <v>78.403507340048577</v>
      </c>
      <c r="G26" s="85">
        <f t="shared" si="2"/>
        <v>95.658715673316976</v>
      </c>
    </row>
    <row r="27" spans="2:13" x14ac:dyDescent="0.25">
      <c r="B27" s="27" t="s">
        <v>94</v>
      </c>
      <c r="C27" s="67">
        <v>9972.9599999999991</v>
      </c>
      <c r="D27" s="66">
        <v>12516</v>
      </c>
      <c r="E27" s="67">
        <v>7082.92</v>
      </c>
      <c r="F27" s="85">
        <f t="shared" si="0"/>
        <v>71.021241436845244</v>
      </c>
      <c r="G27" s="85">
        <f t="shared" si="2"/>
        <v>56.590923617769249</v>
      </c>
    </row>
    <row r="28" spans="2:13" x14ac:dyDescent="0.25">
      <c r="B28" s="27" t="s">
        <v>79</v>
      </c>
      <c r="C28" s="67">
        <v>164500</v>
      </c>
      <c r="D28" s="66">
        <v>130485</v>
      </c>
      <c r="E28" s="67">
        <v>129710</v>
      </c>
      <c r="F28" s="85">
        <f t="shared" si="0"/>
        <v>78.851063829787236</v>
      </c>
      <c r="G28" s="85">
        <f t="shared" si="2"/>
        <v>99.406061999463532</v>
      </c>
    </row>
    <row r="29" spans="2:13" x14ac:dyDescent="0.25">
      <c r="B29" s="6" t="s">
        <v>80</v>
      </c>
      <c r="C29" s="64">
        <f>C30+C31+C32+C33</f>
        <v>1062473.72</v>
      </c>
      <c r="D29" s="63">
        <f>D30+D31+D32+D33</f>
        <v>1327025</v>
      </c>
      <c r="E29" s="64">
        <f>E30+E31+E32+E33</f>
        <v>1308273.07</v>
      </c>
      <c r="F29" s="85">
        <f t="shared" si="0"/>
        <v>123.13462868521587</v>
      </c>
      <c r="G29" s="85">
        <f t="shared" si="2"/>
        <v>98.586919613421003</v>
      </c>
    </row>
    <row r="30" spans="2:13" x14ac:dyDescent="0.25">
      <c r="B30" s="27" t="s">
        <v>95</v>
      </c>
      <c r="C30" s="67">
        <v>202.41</v>
      </c>
      <c r="D30" s="66">
        <v>4605</v>
      </c>
      <c r="E30" s="67">
        <v>4300</v>
      </c>
      <c r="F30" s="85">
        <f t="shared" si="0"/>
        <v>2124.400968331604</v>
      </c>
      <c r="G30" s="85">
        <f t="shared" si="2"/>
        <v>93.376764386536365</v>
      </c>
    </row>
    <row r="31" spans="2:13" x14ac:dyDescent="0.25">
      <c r="B31" s="27" t="s">
        <v>96</v>
      </c>
      <c r="C31" s="67">
        <v>14210.55</v>
      </c>
      <c r="D31" s="66">
        <v>14562</v>
      </c>
      <c r="E31" s="67">
        <v>14540.87</v>
      </c>
      <c r="F31" s="85">
        <f t="shared" si="0"/>
        <v>102.32447019995709</v>
      </c>
      <c r="G31" s="85">
        <f t="shared" si="2"/>
        <v>99.854896305452556</v>
      </c>
    </row>
    <row r="32" spans="2:13" x14ac:dyDescent="0.25">
      <c r="B32" s="27" t="s">
        <v>97</v>
      </c>
      <c r="C32" s="71">
        <v>1048060.76</v>
      </c>
      <c r="D32" s="66">
        <v>1307858</v>
      </c>
      <c r="E32" s="71">
        <v>1289432.2</v>
      </c>
      <c r="F32" s="85">
        <f t="shared" si="0"/>
        <v>123.03029072474767</v>
      </c>
      <c r="G32" s="85">
        <f t="shared" si="2"/>
        <v>98.591146745288853</v>
      </c>
    </row>
    <row r="33" spans="2:7" x14ac:dyDescent="0.25">
      <c r="B33" s="27" t="s">
        <v>98</v>
      </c>
      <c r="C33" s="67">
        <v>0</v>
      </c>
      <c r="D33" s="66">
        <v>0</v>
      </c>
      <c r="E33" s="67">
        <v>0</v>
      </c>
      <c r="F33" s="85"/>
      <c r="G33" s="85"/>
    </row>
    <row r="34" spans="2:7" x14ac:dyDescent="0.25">
      <c r="B34" s="6" t="s">
        <v>81</v>
      </c>
      <c r="C34" s="64">
        <f>C35</f>
        <v>0</v>
      </c>
      <c r="D34" s="63">
        <f>D35</f>
        <v>100</v>
      </c>
      <c r="E34" s="64">
        <f>E35</f>
        <v>0</v>
      </c>
      <c r="F34" s="85"/>
      <c r="G34" s="85">
        <f t="shared" si="2"/>
        <v>0</v>
      </c>
    </row>
    <row r="35" spans="2:7" x14ac:dyDescent="0.25">
      <c r="B35" s="10" t="s">
        <v>99</v>
      </c>
      <c r="C35" s="67">
        <v>0</v>
      </c>
      <c r="D35" s="66">
        <v>100</v>
      </c>
      <c r="E35" s="67">
        <v>0</v>
      </c>
      <c r="F35" s="85"/>
      <c r="G35" s="85">
        <f t="shared" si="2"/>
        <v>0</v>
      </c>
    </row>
  </sheetData>
  <mergeCells count="1">
    <mergeCell ref="B2:G2"/>
  </mergeCells>
  <pageMargins left="0.7" right="0.7" top="0.75" bottom="0.75" header="0.3" footer="0.3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13"/>
  <sheetViews>
    <sheetView workbookViewId="0">
      <selection activeCell="F10" sqref="F10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2"/>
      <c r="C1" s="2"/>
      <c r="D1" s="2"/>
      <c r="E1" s="3"/>
      <c r="F1" s="3"/>
      <c r="G1" s="3"/>
    </row>
    <row r="2" spans="2:7" ht="15.75" customHeight="1" x14ac:dyDescent="0.25">
      <c r="B2" s="148" t="s">
        <v>42</v>
      </c>
      <c r="C2" s="148"/>
      <c r="D2" s="148"/>
      <c r="E2" s="148"/>
      <c r="F2" s="148"/>
      <c r="G2" s="148"/>
    </row>
    <row r="3" spans="2:7" ht="18" x14ac:dyDescent="0.25">
      <c r="B3" s="2"/>
      <c r="C3" s="2"/>
      <c r="D3" s="2"/>
      <c r="E3" s="3"/>
      <c r="F3" s="3"/>
      <c r="G3" s="3"/>
    </row>
    <row r="4" spans="2:7" ht="25.5" x14ac:dyDescent="0.25">
      <c r="B4" s="36" t="s">
        <v>159</v>
      </c>
      <c r="C4" s="36" t="s">
        <v>249</v>
      </c>
      <c r="D4" s="36" t="s">
        <v>253</v>
      </c>
      <c r="E4" s="36" t="s">
        <v>256</v>
      </c>
      <c r="F4" s="36" t="s">
        <v>16</v>
      </c>
      <c r="G4" s="36" t="s">
        <v>43</v>
      </c>
    </row>
    <row r="5" spans="2:7" x14ac:dyDescent="0.25">
      <c r="B5" s="36">
        <v>1</v>
      </c>
      <c r="C5" s="36">
        <v>2</v>
      </c>
      <c r="D5" s="36">
        <v>3</v>
      </c>
      <c r="E5" s="36">
        <v>4</v>
      </c>
      <c r="F5" s="36" t="s">
        <v>221</v>
      </c>
      <c r="G5" s="36" t="s">
        <v>222</v>
      </c>
    </row>
    <row r="6" spans="2:7" ht="15.75" customHeight="1" x14ac:dyDescent="0.25">
      <c r="B6" s="6" t="s">
        <v>7</v>
      </c>
      <c r="C6" s="63">
        <f t="shared" ref="C6" si="0">C7+C11</f>
        <v>1279444.43</v>
      </c>
      <c r="D6" s="63">
        <f t="shared" ref="D6:E6" si="1">D7+D11</f>
        <v>1526734</v>
      </c>
      <c r="E6" s="63">
        <f t="shared" si="1"/>
        <v>1497341.07</v>
      </c>
      <c r="F6" s="105">
        <f>E6/C6*100</f>
        <v>117.03056693130472</v>
      </c>
      <c r="G6" s="105">
        <f>E6/D6*100</f>
        <v>98.074783819578272</v>
      </c>
    </row>
    <row r="7" spans="2:7" ht="15.75" customHeight="1" x14ac:dyDescent="0.25">
      <c r="B7" s="6" t="s">
        <v>83</v>
      </c>
      <c r="C7" s="64">
        <f>C8+C9</f>
        <v>1279444.43</v>
      </c>
      <c r="D7" s="63">
        <f>D8+D9+D10</f>
        <v>1526734</v>
      </c>
      <c r="E7" s="64">
        <f>E8+E9</f>
        <v>1497341.07</v>
      </c>
      <c r="F7" s="105">
        <f>E7/C7*100</f>
        <v>117.03056693130472</v>
      </c>
      <c r="G7" s="105">
        <f t="shared" ref="G7:G9" si="2">E7/D7*100</f>
        <v>98.074783819578272</v>
      </c>
    </row>
    <row r="8" spans="2:7" x14ac:dyDescent="0.25">
      <c r="B8" s="12" t="s">
        <v>84</v>
      </c>
      <c r="C8" s="67">
        <v>1279444.43</v>
      </c>
      <c r="D8" s="66">
        <v>1494399</v>
      </c>
      <c r="E8" s="67">
        <v>1497341.07</v>
      </c>
      <c r="F8" s="105">
        <f>E8/C8*100</f>
        <v>117.03056693130472</v>
      </c>
      <c r="G8" s="105">
        <f t="shared" si="2"/>
        <v>100.19687312424594</v>
      </c>
    </row>
    <row r="9" spans="2:7" x14ac:dyDescent="0.25">
      <c r="B9" s="30" t="s">
        <v>85</v>
      </c>
      <c r="C9" s="67">
        <v>0</v>
      </c>
      <c r="D9" s="66">
        <v>3315</v>
      </c>
      <c r="E9" s="67">
        <v>0</v>
      </c>
      <c r="F9" s="105" t="e">
        <f>E9/C9*100</f>
        <v>#DIV/0!</v>
      </c>
      <c r="G9" s="105">
        <f t="shared" si="2"/>
        <v>0</v>
      </c>
    </row>
    <row r="10" spans="2:7" ht="25.5" x14ac:dyDescent="0.25">
      <c r="B10" s="109" t="s">
        <v>257</v>
      </c>
      <c r="C10" s="65"/>
      <c r="D10" s="65">
        <v>29020</v>
      </c>
      <c r="E10" s="67"/>
      <c r="F10" s="32"/>
      <c r="G10" s="25"/>
    </row>
    <row r="11" spans="2:7" x14ac:dyDescent="0.25">
      <c r="B11" s="6"/>
      <c r="C11" s="65"/>
      <c r="D11" s="4"/>
      <c r="E11" s="67"/>
      <c r="F11" s="25"/>
      <c r="G11" s="25"/>
    </row>
    <row r="12" spans="2:7" x14ac:dyDescent="0.25">
      <c r="B12" s="27"/>
      <c r="C12" s="4"/>
      <c r="D12" s="4"/>
      <c r="E12" s="25"/>
      <c r="F12" s="25"/>
      <c r="G12" s="25"/>
    </row>
    <row r="13" spans="2:7" x14ac:dyDescent="0.25">
      <c r="B13" s="10"/>
      <c r="C13" s="4"/>
      <c r="D13" s="4"/>
      <c r="E13" s="25"/>
      <c r="F13" s="25"/>
      <c r="G13" s="25"/>
    </row>
  </sheetData>
  <mergeCells count="1">
    <mergeCell ref="B2:G2"/>
  </mergeCells>
  <phoneticPr fontId="28" type="noConversion"/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workbookViewId="0">
      <selection activeCell="I5" sqref="I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25">
      <c r="B2" s="148" t="s">
        <v>58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2:12" ht="15.75" customHeight="1" x14ac:dyDescent="0.25">
      <c r="B3" s="148" t="s">
        <v>34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2:12" ht="18" x14ac:dyDescent="0.25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25">
      <c r="B5" s="145">
        <v>12399</v>
      </c>
      <c r="C5" s="146"/>
      <c r="D5" s="146"/>
      <c r="E5" s="146"/>
      <c r="F5" s="147"/>
      <c r="G5" s="38" t="s">
        <v>61</v>
      </c>
      <c r="H5" s="36" t="s">
        <v>62</v>
      </c>
      <c r="I5" s="38" t="s">
        <v>63</v>
      </c>
      <c r="J5" s="38" t="s">
        <v>64</v>
      </c>
      <c r="K5" s="38" t="s">
        <v>16</v>
      </c>
      <c r="L5" s="38" t="s">
        <v>43</v>
      </c>
    </row>
    <row r="6" spans="2:12" x14ac:dyDescent="0.25">
      <c r="B6" s="145">
        <v>1</v>
      </c>
      <c r="C6" s="146"/>
      <c r="D6" s="146"/>
      <c r="E6" s="146"/>
      <c r="F6" s="147"/>
      <c r="G6" s="38">
        <v>2</v>
      </c>
      <c r="H6" s="38">
        <v>3</v>
      </c>
      <c r="I6" s="38">
        <v>4</v>
      </c>
      <c r="J6" s="38">
        <v>5</v>
      </c>
      <c r="K6" s="38" t="s">
        <v>18</v>
      </c>
      <c r="L6" s="38" t="s">
        <v>19</v>
      </c>
    </row>
    <row r="7" spans="2:12" ht="25.5" x14ac:dyDescent="0.25">
      <c r="B7" s="6">
        <v>8</v>
      </c>
      <c r="C7" s="6"/>
      <c r="D7" s="6"/>
      <c r="E7" s="6"/>
      <c r="F7" s="6" t="s">
        <v>8</v>
      </c>
      <c r="G7" s="4"/>
      <c r="H7" s="4"/>
      <c r="I7" s="4"/>
      <c r="J7" s="25"/>
      <c r="K7" s="25"/>
      <c r="L7" s="25"/>
    </row>
    <row r="8" spans="2:12" x14ac:dyDescent="0.25">
      <c r="B8" s="6"/>
      <c r="C8" s="10">
        <v>84</v>
      </c>
      <c r="D8" s="10"/>
      <c r="E8" s="10"/>
      <c r="F8" s="10" t="s">
        <v>13</v>
      </c>
      <c r="G8" s="4"/>
      <c r="H8" s="4"/>
      <c r="I8" s="4"/>
      <c r="J8" s="25"/>
      <c r="K8" s="25"/>
      <c r="L8" s="25"/>
    </row>
    <row r="9" spans="2:12" ht="51" x14ac:dyDescent="0.25">
      <c r="B9" s="7"/>
      <c r="C9" s="7"/>
      <c r="D9" s="7">
        <v>841</v>
      </c>
      <c r="E9" s="7"/>
      <c r="F9" s="26" t="s">
        <v>35</v>
      </c>
      <c r="G9" s="4"/>
      <c r="H9" s="4"/>
      <c r="I9" s="4"/>
      <c r="J9" s="25"/>
      <c r="K9" s="25"/>
      <c r="L9" s="25"/>
    </row>
    <row r="10" spans="2:12" ht="25.5" x14ac:dyDescent="0.25">
      <c r="B10" s="7"/>
      <c r="C10" s="7"/>
      <c r="D10" s="7"/>
      <c r="E10" s="7">
        <v>8413</v>
      </c>
      <c r="F10" s="26" t="s">
        <v>36</v>
      </c>
      <c r="G10" s="4"/>
      <c r="H10" s="4"/>
      <c r="I10" s="4"/>
      <c r="J10" s="25"/>
      <c r="K10" s="25"/>
      <c r="L10" s="25"/>
    </row>
    <row r="11" spans="2:12" x14ac:dyDescent="0.25">
      <c r="B11" s="7"/>
      <c r="C11" s="7"/>
      <c r="D11" s="7"/>
      <c r="E11" s="8" t="s">
        <v>22</v>
      </c>
      <c r="F11" s="12"/>
      <c r="G11" s="4"/>
      <c r="H11" s="4"/>
      <c r="I11" s="4"/>
      <c r="J11" s="25"/>
      <c r="K11" s="25"/>
      <c r="L11" s="25"/>
    </row>
    <row r="12" spans="2:12" ht="25.5" x14ac:dyDescent="0.25">
      <c r="B12" s="9">
        <v>5</v>
      </c>
      <c r="C12" s="9"/>
      <c r="D12" s="9"/>
      <c r="E12" s="9"/>
      <c r="F12" s="19" t="s">
        <v>9</v>
      </c>
      <c r="G12" s="4"/>
      <c r="H12" s="4"/>
      <c r="I12" s="4"/>
      <c r="J12" s="25"/>
      <c r="K12" s="25"/>
      <c r="L12" s="25"/>
    </row>
    <row r="13" spans="2:12" ht="25.5" x14ac:dyDescent="0.25">
      <c r="B13" s="10"/>
      <c r="C13" s="10">
        <v>54</v>
      </c>
      <c r="D13" s="10"/>
      <c r="E13" s="10"/>
      <c r="F13" s="20" t="s">
        <v>14</v>
      </c>
      <c r="G13" s="4"/>
      <c r="H13" s="4"/>
      <c r="I13" s="5"/>
      <c r="J13" s="25"/>
      <c r="K13" s="25"/>
      <c r="L13" s="25"/>
    </row>
    <row r="14" spans="2:12" ht="63.75" x14ac:dyDescent="0.25">
      <c r="B14" s="10"/>
      <c r="C14" s="10"/>
      <c r="D14" s="10">
        <v>541</v>
      </c>
      <c r="E14" s="26"/>
      <c r="F14" s="26" t="s">
        <v>37</v>
      </c>
      <c r="G14" s="4"/>
      <c r="H14" s="4"/>
      <c r="I14" s="5"/>
      <c r="J14" s="25"/>
      <c r="K14" s="25"/>
      <c r="L14" s="25"/>
    </row>
    <row r="15" spans="2:12" ht="38.25" x14ac:dyDescent="0.25">
      <c r="B15" s="10"/>
      <c r="C15" s="10"/>
      <c r="D15" s="10"/>
      <c r="E15" s="26">
        <v>5413</v>
      </c>
      <c r="F15" s="26" t="s">
        <v>38</v>
      </c>
      <c r="G15" s="4"/>
      <c r="H15" s="4"/>
      <c r="I15" s="5"/>
      <c r="J15" s="25"/>
      <c r="K15" s="25"/>
      <c r="L15" s="25"/>
    </row>
    <row r="16" spans="2:12" x14ac:dyDescent="0.25">
      <c r="B16" s="11" t="s">
        <v>15</v>
      </c>
      <c r="C16" s="9"/>
      <c r="D16" s="9"/>
      <c r="E16" s="9"/>
      <c r="F16" s="19" t="s">
        <v>22</v>
      </c>
      <c r="G16" s="4"/>
      <c r="H16" s="4"/>
      <c r="I16" s="4"/>
      <c r="J16" s="25"/>
      <c r="K16" s="25"/>
      <c r="L16" s="25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G49"/>
  <sheetViews>
    <sheetView workbookViewId="0">
      <selection activeCell="B4" sqref="B4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2"/>
      <c r="C1" s="2"/>
      <c r="D1" s="2"/>
      <c r="E1" s="3"/>
      <c r="F1" s="3"/>
      <c r="G1" s="3"/>
    </row>
    <row r="2" spans="2:7" ht="15.75" customHeight="1" x14ac:dyDescent="0.25">
      <c r="B2" s="148" t="s">
        <v>39</v>
      </c>
      <c r="C2" s="148"/>
      <c r="D2" s="148"/>
      <c r="E2" s="148"/>
      <c r="F2" s="148"/>
      <c r="G2" s="148"/>
    </row>
    <row r="3" spans="2:7" ht="18" x14ac:dyDescent="0.25">
      <c r="B3" s="2"/>
      <c r="C3" s="2"/>
      <c r="D3" s="2"/>
      <c r="E3" s="3"/>
      <c r="F3" s="3"/>
      <c r="G3" s="3"/>
    </row>
    <row r="4" spans="2:7" ht="25.5" x14ac:dyDescent="0.25">
      <c r="B4" s="36" t="s">
        <v>159</v>
      </c>
      <c r="C4" s="36" t="s">
        <v>247</v>
      </c>
      <c r="D4" s="117" t="s">
        <v>253</v>
      </c>
      <c r="E4" s="36" t="s">
        <v>255</v>
      </c>
      <c r="F4" s="36" t="s">
        <v>16</v>
      </c>
      <c r="G4" s="36" t="s">
        <v>43</v>
      </c>
    </row>
    <row r="5" spans="2:7" x14ac:dyDescent="0.25">
      <c r="B5" s="36">
        <v>1</v>
      </c>
      <c r="C5" s="36">
        <v>2</v>
      </c>
      <c r="D5" s="36">
        <v>3</v>
      </c>
      <c r="E5" s="36">
        <v>4</v>
      </c>
      <c r="F5" s="36" t="s">
        <v>221</v>
      </c>
      <c r="G5" s="36" t="s">
        <v>222</v>
      </c>
    </row>
    <row r="6" spans="2:7" x14ac:dyDescent="0.25">
      <c r="B6" s="6" t="s">
        <v>40</v>
      </c>
      <c r="C6" s="62">
        <f t="shared" ref="C6" si="0">C7+C10+C12+C14+C17+C22+C24</f>
        <v>1278609.8899999999</v>
      </c>
      <c r="D6" s="62">
        <f>D7+D10+D12+D14+D17+D22+D24</f>
        <v>1526734</v>
      </c>
      <c r="E6" s="62">
        <f>E7+E10+E12+E14+E17+E22+E24</f>
        <v>1501585.38</v>
      </c>
      <c r="F6" s="85">
        <f>E6/C6*100</f>
        <v>117.43889920951574</v>
      </c>
      <c r="G6" s="85">
        <f>E6/D6*100</f>
        <v>98.35278313052568</v>
      </c>
    </row>
    <row r="7" spans="2:7" x14ac:dyDescent="0.25">
      <c r="B7" s="6" t="s">
        <v>30</v>
      </c>
      <c r="C7" s="105">
        <v>0</v>
      </c>
      <c r="D7" s="62">
        <f>D8</f>
        <v>56608</v>
      </c>
      <c r="E7" s="105">
        <v>0</v>
      </c>
      <c r="F7" s="85"/>
      <c r="G7" s="85"/>
    </row>
    <row r="8" spans="2:7" x14ac:dyDescent="0.25">
      <c r="B8" s="29" t="s">
        <v>29</v>
      </c>
      <c r="C8" s="85">
        <v>0</v>
      </c>
      <c r="D8" s="65">
        <v>56608</v>
      </c>
      <c r="E8" s="85">
        <v>0</v>
      </c>
      <c r="F8" s="85"/>
      <c r="G8" s="85"/>
    </row>
    <row r="9" spans="2:7" x14ac:dyDescent="0.25">
      <c r="B9" s="28" t="s">
        <v>28</v>
      </c>
      <c r="C9" s="85">
        <v>0</v>
      </c>
      <c r="D9" s="65">
        <v>0</v>
      </c>
      <c r="E9" s="85">
        <v>0</v>
      </c>
      <c r="F9" s="85"/>
      <c r="G9" s="85"/>
    </row>
    <row r="10" spans="2:7" x14ac:dyDescent="0.25">
      <c r="B10" s="6" t="s">
        <v>27</v>
      </c>
      <c r="C10" s="105">
        <v>0</v>
      </c>
      <c r="D10" s="62">
        <v>0</v>
      </c>
      <c r="E10" s="105">
        <v>0</v>
      </c>
      <c r="F10" s="85"/>
      <c r="G10" s="85"/>
    </row>
    <row r="11" spans="2:7" x14ac:dyDescent="0.25">
      <c r="B11" s="27" t="s">
        <v>26</v>
      </c>
      <c r="C11" s="85">
        <v>0</v>
      </c>
      <c r="D11" s="65">
        <v>0</v>
      </c>
      <c r="E11" s="85">
        <v>0</v>
      </c>
      <c r="F11" s="85"/>
      <c r="G11" s="85"/>
    </row>
    <row r="12" spans="2:7" x14ac:dyDescent="0.25">
      <c r="B12" s="6" t="s">
        <v>25</v>
      </c>
      <c r="C12" s="62">
        <f t="shared" ref="C12:E12" si="1">C13</f>
        <v>0.01</v>
      </c>
      <c r="D12" s="62">
        <f t="shared" si="1"/>
        <v>0</v>
      </c>
      <c r="E12" s="62">
        <f t="shared" si="1"/>
        <v>7.0000000000000007E-2</v>
      </c>
      <c r="F12" s="85">
        <f t="shared" ref="F12:F23" si="2">E12/C12*100</f>
        <v>700.00000000000011</v>
      </c>
      <c r="G12" s="85"/>
    </row>
    <row r="13" spans="2:7" x14ac:dyDescent="0.25">
      <c r="B13" s="27" t="s">
        <v>24</v>
      </c>
      <c r="C13" s="85">
        <v>0.01</v>
      </c>
      <c r="D13" s="65">
        <v>0</v>
      </c>
      <c r="E13" s="85">
        <v>7.0000000000000007E-2</v>
      </c>
      <c r="F13" s="85">
        <f t="shared" si="2"/>
        <v>700.00000000000011</v>
      </c>
      <c r="G13" s="85"/>
    </row>
    <row r="14" spans="2:7" x14ac:dyDescent="0.25">
      <c r="B14" s="6" t="s">
        <v>237</v>
      </c>
      <c r="C14" s="62">
        <f t="shared" ref="C14" si="3">C15+C16</f>
        <v>228231.93</v>
      </c>
      <c r="D14" s="62">
        <f>D15+D16</f>
        <v>143001</v>
      </c>
      <c r="E14" s="62">
        <f t="shared" ref="E14" si="4">E15+E16</f>
        <v>212103.05</v>
      </c>
      <c r="F14" s="85">
        <f t="shared" si="2"/>
        <v>92.933118516764935</v>
      </c>
      <c r="G14" s="85">
        <f t="shared" ref="G14:G44" si="5">E14/D14*100</f>
        <v>148.32277396661561</v>
      </c>
    </row>
    <row r="15" spans="2:7" x14ac:dyDescent="0.25">
      <c r="B15" s="27" t="s">
        <v>78</v>
      </c>
      <c r="C15" s="85">
        <v>6821.22</v>
      </c>
      <c r="D15" s="65">
        <v>12516</v>
      </c>
      <c r="E15" s="85">
        <v>10972.22</v>
      </c>
      <c r="F15" s="85">
        <f t="shared" si="2"/>
        <v>160.85421669437429</v>
      </c>
      <c r="G15" s="85">
        <f t="shared" si="5"/>
        <v>87.665548098434002</v>
      </c>
    </row>
    <row r="16" spans="2:7" x14ac:dyDescent="0.25">
      <c r="B16" s="27" t="s">
        <v>238</v>
      </c>
      <c r="C16" s="85">
        <v>221410.71</v>
      </c>
      <c r="D16" s="65">
        <v>130485</v>
      </c>
      <c r="E16" s="85">
        <v>201130.83</v>
      </c>
      <c r="F16" s="85">
        <f t="shared" si="2"/>
        <v>90.840605678018022</v>
      </c>
      <c r="G16" s="85">
        <f t="shared" si="5"/>
        <v>154.1409587308886</v>
      </c>
    </row>
    <row r="17" spans="2:7" x14ac:dyDescent="0.25">
      <c r="B17" s="6" t="s">
        <v>80</v>
      </c>
      <c r="C17" s="62">
        <f t="shared" ref="C17" si="6">C18+C21</f>
        <v>1050262.95</v>
      </c>
      <c r="D17" s="62">
        <f>D18+D19+D20</f>
        <v>1327025</v>
      </c>
      <c r="E17" s="62">
        <f t="shared" ref="E17" si="7">E18+E21</f>
        <v>1289482.26</v>
      </c>
      <c r="F17" s="85">
        <f t="shared" si="2"/>
        <v>122.77708739511377</v>
      </c>
      <c r="G17" s="85">
        <f t="shared" si="5"/>
        <v>97.170909364932839</v>
      </c>
    </row>
    <row r="18" spans="2:7" x14ac:dyDescent="0.25">
      <c r="B18" s="27" t="s">
        <v>97</v>
      </c>
      <c r="C18" s="85">
        <v>1050262.95</v>
      </c>
      <c r="D18" s="65">
        <v>1307858</v>
      </c>
      <c r="E18" s="85">
        <v>1289482.26</v>
      </c>
      <c r="F18" s="85">
        <f t="shared" si="2"/>
        <v>122.77708739511377</v>
      </c>
      <c r="G18" s="85">
        <f t="shared" si="5"/>
        <v>98.594974377952354</v>
      </c>
    </row>
    <row r="19" spans="2:7" x14ac:dyDescent="0.25">
      <c r="B19" s="27" t="s">
        <v>95</v>
      </c>
      <c r="C19" s="85">
        <v>0</v>
      </c>
      <c r="D19" s="65">
        <v>4605</v>
      </c>
      <c r="E19" s="85">
        <v>0</v>
      </c>
      <c r="F19" s="85" t="e">
        <f t="shared" si="2"/>
        <v>#DIV/0!</v>
      </c>
      <c r="G19" s="85">
        <f t="shared" si="5"/>
        <v>0</v>
      </c>
    </row>
    <row r="20" spans="2:7" x14ac:dyDescent="0.25">
      <c r="B20" s="27" t="s">
        <v>96</v>
      </c>
      <c r="C20" s="85">
        <v>0</v>
      </c>
      <c r="D20" s="65">
        <v>14562</v>
      </c>
      <c r="E20" s="85">
        <v>0</v>
      </c>
      <c r="F20" s="85"/>
      <c r="G20" s="85"/>
    </row>
    <row r="21" spans="2:7" x14ac:dyDescent="0.25">
      <c r="B21" s="27" t="s">
        <v>98</v>
      </c>
      <c r="C21" s="85">
        <v>0</v>
      </c>
      <c r="D21" s="65">
        <v>0</v>
      </c>
      <c r="E21" s="85">
        <v>0</v>
      </c>
      <c r="F21" s="85"/>
      <c r="G21" s="85"/>
    </row>
    <row r="22" spans="2:7" x14ac:dyDescent="0.25">
      <c r="B22" s="6" t="s">
        <v>81</v>
      </c>
      <c r="C22" s="62">
        <f t="shared" ref="C22:E22" si="8">C23</f>
        <v>115</v>
      </c>
      <c r="D22" s="62">
        <f t="shared" si="8"/>
        <v>100</v>
      </c>
      <c r="E22" s="62">
        <f t="shared" si="8"/>
        <v>0</v>
      </c>
      <c r="F22" s="85">
        <f t="shared" si="2"/>
        <v>0</v>
      </c>
      <c r="G22" s="85">
        <f t="shared" si="5"/>
        <v>0</v>
      </c>
    </row>
    <row r="23" spans="2:7" x14ac:dyDescent="0.25">
      <c r="B23" s="27" t="s">
        <v>239</v>
      </c>
      <c r="C23" s="85">
        <v>115</v>
      </c>
      <c r="D23" s="65">
        <v>100</v>
      </c>
      <c r="E23" s="85">
        <v>0</v>
      </c>
      <c r="F23" s="85">
        <f t="shared" si="2"/>
        <v>0</v>
      </c>
      <c r="G23" s="85">
        <f t="shared" si="5"/>
        <v>0</v>
      </c>
    </row>
    <row r="24" spans="2:7" ht="25.5" x14ac:dyDescent="0.25">
      <c r="B24" s="6" t="s">
        <v>240</v>
      </c>
      <c r="C24" s="62">
        <v>0</v>
      </c>
      <c r="D24" s="62">
        <v>0</v>
      </c>
      <c r="E24" s="62">
        <v>0</v>
      </c>
      <c r="F24" s="85"/>
      <c r="G24" s="85"/>
    </row>
    <row r="25" spans="2:7" ht="25.5" x14ac:dyDescent="0.25">
      <c r="B25" s="109" t="s">
        <v>241</v>
      </c>
      <c r="C25" s="85">
        <v>0</v>
      </c>
      <c r="D25" s="65">
        <v>0</v>
      </c>
      <c r="E25" s="85">
        <v>0</v>
      </c>
      <c r="F25" s="85"/>
      <c r="G25" s="85"/>
    </row>
    <row r="26" spans="2:7" x14ac:dyDescent="0.25">
      <c r="B26" s="109"/>
      <c r="C26" s="85"/>
      <c r="D26" s="65"/>
      <c r="E26" s="85"/>
      <c r="F26" s="85"/>
      <c r="G26" s="85"/>
    </row>
    <row r="27" spans="2:7" ht="15.75" customHeight="1" x14ac:dyDescent="0.25">
      <c r="B27" s="6" t="s">
        <v>41</v>
      </c>
      <c r="C27" s="62">
        <f>C28+C31+C35+C33+C38+C43</f>
        <v>1279444.43</v>
      </c>
      <c r="D27" s="62">
        <f>D28+D31+D35+D33+D38+D43</f>
        <v>1526734</v>
      </c>
      <c r="E27" s="115">
        <f>E28+E31+E35+E33+E38+E43</f>
        <v>1497341.07</v>
      </c>
      <c r="F27" s="85">
        <f>E27/C27*100</f>
        <v>117.03056693130472</v>
      </c>
      <c r="G27" s="85">
        <f t="shared" si="5"/>
        <v>98.074783819578272</v>
      </c>
    </row>
    <row r="28" spans="2:7" ht="15.75" customHeight="1" x14ac:dyDescent="0.25">
      <c r="B28" s="6" t="s">
        <v>30</v>
      </c>
      <c r="C28" s="62">
        <f t="shared" ref="C28:E28" si="9">C29</f>
        <v>42497.75</v>
      </c>
      <c r="D28" s="62">
        <f t="shared" si="9"/>
        <v>56608</v>
      </c>
      <c r="E28" s="62">
        <f t="shared" si="9"/>
        <v>52275.08</v>
      </c>
      <c r="F28" s="85">
        <f t="shared" ref="F28:F41" si="10">E28/C28*100</f>
        <v>123.00670035472467</v>
      </c>
      <c r="G28" s="85">
        <f t="shared" si="5"/>
        <v>92.345746184284906</v>
      </c>
    </row>
    <row r="29" spans="2:7" x14ac:dyDescent="0.25">
      <c r="B29" s="29" t="s">
        <v>29</v>
      </c>
      <c r="C29" s="85">
        <v>42497.75</v>
      </c>
      <c r="D29" s="65">
        <v>56608</v>
      </c>
      <c r="E29" s="85">
        <v>52275.08</v>
      </c>
      <c r="F29" s="85">
        <f t="shared" si="10"/>
        <v>123.00670035472467</v>
      </c>
      <c r="G29" s="85">
        <f t="shared" si="5"/>
        <v>92.345746184284906</v>
      </c>
    </row>
    <row r="30" spans="2:7" x14ac:dyDescent="0.25">
      <c r="B30" s="28" t="s">
        <v>28</v>
      </c>
      <c r="C30" s="85">
        <v>0</v>
      </c>
      <c r="D30" s="65">
        <v>0</v>
      </c>
      <c r="E30" s="85">
        <v>0</v>
      </c>
      <c r="F30" s="85"/>
      <c r="G30" s="85"/>
    </row>
    <row r="31" spans="2:7" x14ac:dyDescent="0.25">
      <c r="B31" s="6" t="s">
        <v>27</v>
      </c>
      <c r="C31" s="62">
        <f t="shared" ref="C31:E31" si="11">C32</f>
        <v>0</v>
      </c>
      <c r="D31" s="62">
        <f t="shared" si="11"/>
        <v>0</v>
      </c>
      <c r="E31" s="62">
        <f t="shared" si="11"/>
        <v>0</v>
      </c>
      <c r="F31" s="85"/>
      <c r="G31" s="85"/>
    </row>
    <row r="32" spans="2:7" x14ac:dyDescent="0.25">
      <c r="B32" s="27" t="s">
        <v>26</v>
      </c>
      <c r="C32" s="85">
        <v>0</v>
      </c>
      <c r="D32" s="65">
        <v>0</v>
      </c>
      <c r="E32" s="85">
        <v>0</v>
      </c>
      <c r="F32" s="85"/>
      <c r="G32" s="85"/>
    </row>
    <row r="33" spans="2:7" x14ac:dyDescent="0.25">
      <c r="B33" s="6" t="s">
        <v>25</v>
      </c>
      <c r="C33" s="62">
        <f t="shared" ref="C33:E33" si="12">C34</f>
        <v>0</v>
      </c>
      <c r="D33" s="62">
        <f t="shared" si="12"/>
        <v>0</v>
      </c>
      <c r="E33" s="62">
        <f t="shared" si="12"/>
        <v>0</v>
      </c>
      <c r="F33" s="85"/>
      <c r="G33" s="85"/>
    </row>
    <row r="34" spans="2:7" x14ac:dyDescent="0.25">
      <c r="B34" s="27" t="s">
        <v>24</v>
      </c>
      <c r="C34" s="85">
        <v>0</v>
      </c>
      <c r="D34" s="65">
        <v>0</v>
      </c>
      <c r="E34" s="85">
        <v>0</v>
      </c>
      <c r="F34" s="85"/>
      <c r="G34" s="85"/>
    </row>
    <row r="35" spans="2:7" x14ac:dyDescent="0.25">
      <c r="B35" s="6" t="s">
        <v>82</v>
      </c>
      <c r="C35" s="62">
        <f t="shared" ref="C35" si="13">C36+C37</f>
        <v>174472.95999999999</v>
      </c>
      <c r="D35" s="62">
        <f t="shared" ref="D35:E35" si="14">D36+D37</f>
        <v>143001</v>
      </c>
      <c r="E35" s="62">
        <f t="shared" si="14"/>
        <v>136792.92000000001</v>
      </c>
      <c r="F35" s="85">
        <f t="shared" si="10"/>
        <v>78.403507340048577</v>
      </c>
      <c r="G35" s="85">
        <f t="shared" si="5"/>
        <v>95.658715673316976</v>
      </c>
    </row>
    <row r="36" spans="2:7" x14ac:dyDescent="0.25">
      <c r="B36" s="27" t="s">
        <v>242</v>
      </c>
      <c r="C36" s="85">
        <v>9972.9599999999991</v>
      </c>
      <c r="D36" s="65">
        <v>12516</v>
      </c>
      <c r="E36" s="85">
        <v>7082.92</v>
      </c>
      <c r="F36" s="85">
        <f t="shared" si="10"/>
        <v>71.021241436845244</v>
      </c>
      <c r="G36" s="85">
        <f t="shared" si="5"/>
        <v>56.590923617769249</v>
      </c>
    </row>
    <row r="37" spans="2:7" x14ac:dyDescent="0.25">
      <c r="B37" s="27" t="s">
        <v>79</v>
      </c>
      <c r="C37" s="85">
        <v>164500</v>
      </c>
      <c r="D37" s="65">
        <v>130485</v>
      </c>
      <c r="E37" s="85">
        <v>129710</v>
      </c>
      <c r="F37" s="85">
        <f t="shared" si="10"/>
        <v>78.851063829787236</v>
      </c>
      <c r="G37" s="85">
        <f t="shared" si="5"/>
        <v>99.406061999463532</v>
      </c>
    </row>
    <row r="38" spans="2:7" x14ac:dyDescent="0.25">
      <c r="B38" s="6" t="s">
        <v>80</v>
      </c>
      <c r="C38" s="62">
        <f t="shared" ref="C38" si="15">C39+C40+C41+C42</f>
        <v>1062473.72</v>
      </c>
      <c r="D38" s="62">
        <f t="shared" ref="D38" si="16">D39+D40+D41+D42</f>
        <v>1327025</v>
      </c>
      <c r="E38" s="62">
        <f>E39+E40+E41+E42</f>
        <v>1308273.07</v>
      </c>
      <c r="F38" s="85">
        <f t="shared" si="10"/>
        <v>123.13462868521587</v>
      </c>
      <c r="G38" s="85">
        <f t="shared" si="5"/>
        <v>98.586919613421003</v>
      </c>
    </row>
    <row r="39" spans="2:7" x14ac:dyDescent="0.25">
      <c r="B39" s="109" t="s">
        <v>243</v>
      </c>
      <c r="C39" s="85">
        <v>202.41</v>
      </c>
      <c r="D39" s="65">
        <v>4605</v>
      </c>
      <c r="E39" s="85">
        <v>4300</v>
      </c>
      <c r="F39" s="85">
        <f t="shared" si="10"/>
        <v>2124.400968331604</v>
      </c>
      <c r="G39" s="85">
        <f t="shared" si="5"/>
        <v>93.376764386536365</v>
      </c>
    </row>
    <row r="40" spans="2:7" x14ac:dyDescent="0.25">
      <c r="B40" s="109" t="s">
        <v>244</v>
      </c>
      <c r="C40" s="85">
        <v>14210.55</v>
      </c>
      <c r="D40" s="65">
        <v>14562</v>
      </c>
      <c r="E40" s="85">
        <v>14540.87</v>
      </c>
      <c r="F40" s="85">
        <f t="shared" si="10"/>
        <v>102.32447019995709</v>
      </c>
      <c r="G40" s="85">
        <f t="shared" si="5"/>
        <v>99.854896305452556</v>
      </c>
    </row>
    <row r="41" spans="2:7" x14ac:dyDescent="0.25">
      <c r="B41" s="109" t="s">
        <v>245</v>
      </c>
      <c r="C41" s="85">
        <v>1048060.76</v>
      </c>
      <c r="D41" s="65">
        <v>1307858</v>
      </c>
      <c r="E41" s="85">
        <v>1289432.2</v>
      </c>
      <c r="F41" s="85">
        <f t="shared" si="10"/>
        <v>123.03029072474767</v>
      </c>
      <c r="G41" s="85">
        <f t="shared" si="5"/>
        <v>98.591146745288853</v>
      </c>
    </row>
    <row r="42" spans="2:7" x14ac:dyDescent="0.25">
      <c r="B42" s="109" t="s">
        <v>246</v>
      </c>
      <c r="C42" s="85">
        <v>0</v>
      </c>
      <c r="D42" s="65">
        <v>0</v>
      </c>
      <c r="E42" s="85">
        <v>0</v>
      </c>
      <c r="F42" s="85"/>
      <c r="G42" s="85"/>
    </row>
    <row r="43" spans="2:7" x14ac:dyDescent="0.25">
      <c r="B43" s="6" t="s">
        <v>81</v>
      </c>
      <c r="C43" s="62">
        <f t="shared" ref="C43:E43" si="17">C44</f>
        <v>0</v>
      </c>
      <c r="D43" s="62">
        <f t="shared" si="17"/>
        <v>100</v>
      </c>
      <c r="E43" s="62">
        <f t="shared" si="17"/>
        <v>0</v>
      </c>
      <c r="F43" s="85"/>
      <c r="G43" s="85">
        <f t="shared" si="5"/>
        <v>0</v>
      </c>
    </row>
    <row r="44" spans="2:7" x14ac:dyDescent="0.25">
      <c r="B44" s="109" t="s">
        <v>99</v>
      </c>
      <c r="C44" s="85">
        <v>0</v>
      </c>
      <c r="D44" s="65">
        <v>100</v>
      </c>
      <c r="E44" s="85">
        <v>0</v>
      </c>
      <c r="F44" s="85"/>
      <c r="G44" s="85">
        <f t="shared" si="5"/>
        <v>0</v>
      </c>
    </row>
    <row r="49" spans="2:2" x14ac:dyDescent="0.25">
      <c r="B49" t="s">
        <v>265</v>
      </c>
    </row>
  </sheetData>
  <mergeCells count="1">
    <mergeCell ref="B2:G2"/>
  </mergeCells>
  <pageMargins left="0.7" right="0.7" top="0.75" bottom="0.75" header="0.3" footer="0.3"/>
  <pageSetup paperSize="9" scale="5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74"/>
  <sheetViews>
    <sheetView tabSelected="1" workbookViewId="0">
      <selection activeCell="E96" sqref="E9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40.28515625" customWidth="1"/>
    <col min="6" max="7" width="25.28515625" customWidth="1"/>
    <col min="8" max="8" width="15.7109375" customWidth="1"/>
  </cols>
  <sheetData>
    <row r="1" spans="2:8" ht="18" x14ac:dyDescent="0.25">
      <c r="B1" s="2"/>
      <c r="C1" s="2"/>
      <c r="D1" s="2"/>
      <c r="E1" s="2"/>
      <c r="F1" s="2"/>
      <c r="G1" s="2"/>
      <c r="H1" s="3"/>
    </row>
    <row r="2" spans="2:8" ht="18" customHeight="1" x14ac:dyDescent="0.25">
      <c r="B2" s="148" t="s">
        <v>10</v>
      </c>
      <c r="C2" s="149"/>
      <c r="D2" s="149"/>
      <c r="E2" s="149"/>
      <c r="F2" s="149"/>
      <c r="G2" s="149"/>
      <c r="H2" s="149"/>
    </row>
    <row r="3" spans="2:8" ht="18" x14ac:dyDescent="0.25">
      <c r="B3" s="2"/>
      <c r="C3" s="2"/>
      <c r="D3" s="2"/>
      <c r="E3" s="2"/>
      <c r="F3" s="2"/>
      <c r="G3" s="2"/>
      <c r="H3" s="3"/>
    </row>
    <row r="4" spans="2:8" ht="15.75" x14ac:dyDescent="0.25">
      <c r="B4" s="156" t="s">
        <v>59</v>
      </c>
      <c r="C4" s="156"/>
      <c r="D4" s="156"/>
      <c r="E4" s="156"/>
      <c r="F4" s="156"/>
      <c r="G4" s="156"/>
      <c r="H4" s="156"/>
    </row>
    <row r="5" spans="2:8" ht="18" x14ac:dyDescent="0.25">
      <c r="B5" s="2"/>
      <c r="C5" s="2"/>
      <c r="D5" s="2"/>
      <c r="E5" s="2"/>
      <c r="F5" s="2"/>
      <c r="G5" s="2"/>
      <c r="H5" s="3"/>
    </row>
    <row r="6" spans="2:8" ht="25.5" x14ac:dyDescent="0.25">
      <c r="B6" s="145" t="s">
        <v>159</v>
      </c>
      <c r="C6" s="146"/>
      <c r="D6" s="146"/>
      <c r="E6" s="147"/>
      <c r="F6" s="36" t="s">
        <v>258</v>
      </c>
      <c r="G6" s="36" t="s">
        <v>263</v>
      </c>
      <c r="H6" s="36" t="s">
        <v>43</v>
      </c>
    </row>
    <row r="7" spans="2:8" s="24" customFormat="1" ht="15.75" customHeight="1" x14ac:dyDescent="0.2">
      <c r="B7" s="157">
        <v>1</v>
      </c>
      <c r="C7" s="158"/>
      <c r="D7" s="158"/>
      <c r="E7" s="159"/>
      <c r="F7" s="37">
        <v>2</v>
      </c>
      <c r="G7" s="37">
        <v>3</v>
      </c>
      <c r="H7" s="37" t="s">
        <v>225</v>
      </c>
    </row>
    <row r="8" spans="2:8" s="40" customFormat="1" ht="30" customHeight="1" x14ac:dyDescent="0.25">
      <c r="B8" s="160">
        <v>12399</v>
      </c>
      <c r="C8" s="161"/>
      <c r="D8" s="162"/>
      <c r="E8" s="104" t="s">
        <v>86</v>
      </c>
      <c r="F8" s="73"/>
      <c r="G8" s="91"/>
      <c r="H8" s="42"/>
    </row>
    <row r="9" spans="2:8" s="40" customFormat="1" ht="30" customHeight="1" x14ac:dyDescent="0.25">
      <c r="B9" s="60"/>
      <c r="C9" s="61"/>
      <c r="D9" s="39"/>
      <c r="E9" s="100" t="s">
        <v>160</v>
      </c>
      <c r="F9" s="87">
        <f>F10+F11+F12+F13+F14+F15+F16+F17</f>
        <v>1526734</v>
      </c>
      <c r="G9" s="87">
        <f>G10+G11+G12+G13+G14+G15+G16</f>
        <v>1501585.31</v>
      </c>
      <c r="H9" s="106">
        <f>G9/F9*100</f>
        <v>98.352778545575063</v>
      </c>
    </row>
    <row r="10" spans="2:8" s="40" customFormat="1" ht="30" customHeight="1" x14ac:dyDescent="0.25">
      <c r="B10" s="150">
        <v>1</v>
      </c>
      <c r="C10" s="151"/>
      <c r="D10" s="152"/>
      <c r="E10" s="43" t="s">
        <v>87</v>
      </c>
      <c r="F10" s="73">
        <v>0</v>
      </c>
      <c r="G10" s="91">
        <v>0</v>
      </c>
      <c r="H10" s="106" t="e">
        <f t="shared" ref="H10:H17" si="0">G10/F10*100</f>
        <v>#DIV/0!</v>
      </c>
    </row>
    <row r="11" spans="2:8" s="40" customFormat="1" ht="30" customHeight="1" x14ac:dyDescent="0.25">
      <c r="B11" s="60">
        <v>3</v>
      </c>
      <c r="C11" s="61"/>
      <c r="D11" s="39"/>
      <c r="E11" s="43" t="s">
        <v>88</v>
      </c>
      <c r="F11" s="73">
        <v>0</v>
      </c>
      <c r="G11" s="91">
        <v>0</v>
      </c>
      <c r="H11" s="106" t="e">
        <f t="shared" si="0"/>
        <v>#DIV/0!</v>
      </c>
    </row>
    <row r="12" spans="2:8" s="40" customFormat="1" ht="30" customHeight="1" x14ac:dyDescent="0.25">
      <c r="B12" s="60">
        <v>4</v>
      </c>
      <c r="C12" s="61"/>
      <c r="D12" s="39">
        <v>652</v>
      </c>
      <c r="E12" s="43" t="s">
        <v>89</v>
      </c>
      <c r="F12" s="73">
        <v>8800</v>
      </c>
      <c r="G12" s="91">
        <v>10972.22</v>
      </c>
      <c r="H12" s="106">
        <f t="shared" si="0"/>
        <v>124.68431818181817</v>
      </c>
    </row>
    <row r="13" spans="2:8" s="40" customFormat="1" ht="30" customHeight="1" x14ac:dyDescent="0.25">
      <c r="B13" s="60">
        <v>5</v>
      </c>
      <c r="C13" s="61"/>
      <c r="D13" s="39">
        <v>636</v>
      </c>
      <c r="E13" s="43" t="s">
        <v>93</v>
      </c>
      <c r="F13" s="73">
        <v>1307858</v>
      </c>
      <c r="G13" s="91">
        <v>1289482.26</v>
      </c>
      <c r="H13" s="106">
        <f t="shared" si="0"/>
        <v>98.594974377952354</v>
      </c>
    </row>
    <row r="14" spans="2:8" s="40" customFormat="1" ht="30" customHeight="1" x14ac:dyDescent="0.25">
      <c r="B14" s="60">
        <v>6</v>
      </c>
      <c r="C14" s="61"/>
      <c r="D14" s="39">
        <v>663</v>
      </c>
      <c r="E14" s="43" t="s">
        <v>90</v>
      </c>
      <c r="F14" s="73">
        <v>100</v>
      </c>
      <c r="G14" s="91">
        <v>0</v>
      </c>
      <c r="H14" s="106">
        <f t="shared" si="0"/>
        <v>0</v>
      </c>
    </row>
    <row r="15" spans="2:8" s="40" customFormat="1" ht="30" customHeight="1" x14ac:dyDescent="0.25">
      <c r="B15" s="60">
        <v>7</v>
      </c>
      <c r="C15" s="61"/>
      <c r="D15" s="39">
        <v>671</v>
      </c>
      <c r="E15" s="43" t="s">
        <v>259</v>
      </c>
      <c r="F15" s="73">
        <v>206260</v>
      </c>
      <c r="G15" s="91">
        <v>201130.83</v>
      </c>
      <c r="H15" s="106">
        <f t="shared" si="0"/>
        <v>97.513250266653728</v>
      </c>
    </row>
    <row r="16" spans="2:8" s="40" customFormat="1" ht="30" customHeight="1" x14ac:dyDescent="0.25">
      <c r="B16" s="60">
        <v>8</v>
      </c>
      <c r="C16" s="61"/>
      <c r="D16" s="39"/>
      <c r="E16" s="43" t="s">
        <v>91</v>
      </c>
      <c r="F16" s="73">
        <v>0</v>
      </c>
      <c r="G16" s="91">
        <v>0</v>
      </c>
      <c r="H16" s="106" t="e">
        <f t="shared" si="0"/>
        <v>#DIV/0!</v>
      </c>
    </row>
    <row r="17" spans="2:8" s="40" customFormat="1" ht="30" customHeight="1" x14ac:dyDescent="0.25">
      <c r="B17" s="60">
        <v>9</v>
      </c>
      <c r="C17" s="61"/>
      <c r="D17" s="39">
        <v>9221</v>
      </c>
      <c r="E17" s="43" t="s">
        <v>92</v>
      </c>
      <c r="F17" s="73">
        <v>3716</v>
      </c>
      <c r="G17" s="91">
        <v>7776.36</v>
      </c>
      <c r="H17" s="106">
        <f t="shared" si="0"/>
        <v>209.2669537136706</v>
      </c>
    </row>
    <row r="18" spans="2:8" s="40" customFormat="1" ht="30" customHeight="1" x14ac:dyDescent="0.25">
      <c r="B18" s="163" t="s">
        <v>161</v>
      </c>
      <c r="C18" s="164"/>
      <c r="D18" s="165"/>
      <c r="E18" s="75" t="s">
        <v>162</v>
      </c>
      <c r="F18" s="73"/>
      <c r="G18" s="42"/>
      <c r="H18" s="42"/>
    </row>
    <row r="19" spans="2:8" s="40" customFormat="1" ht="30" customHeight="1" x14ac:dyDescent="0.25">
      <c r="B19" s="169" t="s">
        <v>163</v>
      </c>
      <c r="C19" s="170"/>
      <c r="D19" s="171"/>
      <c r="E19" s="76" t="s">
        <v>164</v>
      </c>
      <c r="F19" s="90">
        <f>F20</f>
        <v>24720</v>
      </c>
      <c r="G19" s="97">
        <f>G20</f>
        <v>20366.28</v>
      </c>
      <c r="H19" s="108">
        <f>G19/F19*100</f>
        <v>82.387864077669903</v>
      </c>
    </row>
    <row r="20" spans="2:8" s="40" customFormat="1" ht="30" customHeight="1" x14ac:dyDescent="0.25">
      <c r="B20" s="160" t="s">
        <v>165</v>
      </c>
      <c r="C20" s="161"/>
      <c r="D20" s="162"/>
      <c r="E20" s="77" t="s">
        <v>166</v>
      </c>
      <c r="F20" s="87">
        <f>F21+F29</f>
        <v>24720</v>
      </c>
      <c r="G20" s="96">
        <f>G21+G29</f>
        <v>20366.28</v>
      </c>
      <c r="H20" s="106">
        <f>G20/F20*100</f>
        <v>82.387864077669903</v>
      </c>
    </row>
    <row r="21" spans="2:8" s="40" customFormat="1" ht="30" customHeight="1" x14ac:dyDescent="0.25">
      <c r="B21" s="166" t="s">
        <v>167</v>
      </c>
      <c r="C21" s="167"/>
      <c r="D21" s="168"/>
      <c r="E21" s="78" t="s">
        <v>168</v>
      </c>
      <c r="F21" s="73">
        <f>F22</f>
        <v>12100</v>
      </c>
      <c r="G21" s="95">
        <f>G22</f>
        <v>7766.78</v>
      </c>
      <c r="H21" s="106">
        <f t="shared" ref="H21:H36" si="1">G21/F21*100</f>
        <v>64.188264462809911</v>
      </c>
    </row>
    <row r="22" spans="2:8" s="40" customFormat="1" ht="30" customHeight="1" x14ac:dyDescent="0.25">
      <c r="B22" s="150">
        <v>3</v>
      </c>
      <c r="C22" s="151"/>
      <c r="D22" s="152"/>
      <c r="E22" s="39" t="s">
        <v>4</v>
      </c>
      <c r="F22" s="73">
        <f>F23+F27</f>
        <v>12100</v>
      </c>
      <c r="G22" s="95">
        <f>G23+G27</f>
        <v>7766.78</v>
      </c>
      <c r="H22" s="106">
        <f t="shared" si="1"/>
        <v>64.188264462809911</v>
      </c>
    </row>
    <row r="23" spans="2:8" s="40" customFormat="1" ht="30" customHeight="1" x14ac:dyDescent="0.25">
      <c r="B23" s="153">
        <v>31</v>
      </c>
      <c r="C23" s="154"/>
      <c r="D23" s="155"/>
      <c r="E23" s="39" t="s">
        <v>5</v>
      </c>
      <c r="F23" s="73">
        <v>11420</v>
      </c>
      <c r="G23" s="91">
        <f>G24+G25+G26</f>
        <v>7395.84</v>
      </c>
      <c r="H23" s="106">
        <f t="shared" si="1"/>
        <v>64.762171628721546</v>
      </c>
    </row>
    <row r="24" spans="2:8" s="40" customFormat="1" ht="30" customHeight="1" x14ac:dyDescent="0.25">
      <c r="B24" s="150">
        <v>3111</v>
      </c>
      <c r="C24" s="151"/>
      <c r="D24" s="152"/>
      <c r="E24" s="39" t="s">
        <v>114</v>
      </c>
      <c r="F24" s="73"/>
      <c r="G24" s="91">
        <v>5031.29</v>
      </c>
      <c r="H24" s="106" t="e">
        <f t="shared" si="1"/>
        <v>#DIV/0!</v>
      </c>
    </row>
    <row r="25" spans="2:8" s="40" customFormat="1" ht="30" customHeight="1" x14ac:dyDescent="0.25">
      <c r="B25" s="150">
        <v>3121</v>
      </c>
      <c r="C25" s="151"/>
      <c r="D25" s="152"/>
      <c r="E25" s="39" t="s">
        <v>226</v>
      </c>
      <c r="F25" s="73"/>
      <c r="G25" s="91">
        <v>1456.87</v>
      </c>
      <c r="H25" s="106" t="e">
        <f t="shared" si="1"/>
        <v>#DIV/0!</v>
      </c>
    </row>
    <row r="26" spans="2:8" s="40" customFormat="1" ht="30" customHeight="1" x14ac:dyDescent="0.25">
      <c r="B26" s="150">
        <v>3131</v>
      </c>
      <c r="C26" s="151"/>
      <c r="D26" s="152"/>
      <c r="E26" s="39" t="s">
        <v>116</v>
      </c>
      <c r="F26" s="73"/>
      <c r="G26" s="91">
        <v>907.68</v>
      </c>
      <c r="H26" s="106" t="e">
        <f t="shared" si="1"/>
        <v>#DIV/0!</v>
      </c>
    </row>
    <row r="27" spans="2:8" s="40" customFormat="1" ht="30" customHeight="1" x14ac:dyDescent="0.25">
      <c r="B27" s="153">
        <v>32</v>
      </c>
      <c r="C27" s="154"/>
      <c r="D27" s="155"/>
      <c r="E27" s="39" t="s">
        <v>12</v>
      </c>
      <c r="F27" s="73">
        <v>680</v>
      </c>
      <c r="G27" s="91">
        <f>G28</f>
        <v>370.94</v>
      </c>
      <c r="H27" s="106">
        <f t="shared" si="1"/>
        <v>54.55</v>
      </c>
    </row>
    <row r="28" spans="2:8" s="40" customFormat="1" ht="30" customHeight="1" x14ac:dyDescent="0.25">
      <c r="B28" s="150">
        <v>3211</v>
      </c>
      <c r="C28" s="151"/>
      <c r="D28" s="152"/>
      <c r="E28" s="39" t="s">
        <v>119</v>
      </c>
      <c r="F28" s="73"/>
      <c r="G28" s="91">
        <v>370.94</v>
      </c>
      <c r="H28" s="106" t="e">
        <f t="shared" si="1"/>
        <v>#DIV/0!</v>
      </c>
    </row>
    <row r="29" spans="2:8" s="40" customFormat="1" ht="30" customHeight="1" x14ac:dyDescent="0.25">
      <c r="B29" s="166" t="s">
        <v>169</v>
      </c>
      <c r="C29" s="167"/>
      <c r="D29" s="168"/>
      <c r="E29" s="78" t="s">
        <v>170</v>
      </c>
      <c r="F29" s="73">
        <f>F30</f>
        <v>12620</v>
      </c>
      <c r="G29" s="91">
        <f>G30</f>
        <v>12599.5</v>
      </c>
      <c r="H29" s="106">
        <f t="shared" si="1"/>
        <v>99.837559429477025</v>
      </c>
    </row>
    <row r="30" spans="2:8" s="40" customFormat="1" ht="30" customHeight="1" x14ac:dyDescent="0.25">
      <c r="B30" s="150">
        <v>3</v>
      </c>
      <c r="C30" s="151"/>
      <c r="D30" s="152"/>
      <c r="E30" s="39" t="s">
        <v>4</v>
      </c>
      <c r="F30" s="73">
        <f>F31+F35</f>
        <v>12620</v>
      </c>
      <c r="G30" s="91">
        <f>G31+G35</f>
        <v>12599.5</v>
      </c>
      <c r="H30" s="106">
        <f t="shared" si="1"/>
        <v>99.837559429477025</v>
      </c>
    </row>
    <row r="31" spans="2:8" s="40" customFormat="1" ht="30" customHeight="1" x14ac:dyDescent="0.25">
      <c r="B31" s="153">
        <v>31</v>
      </c>
      <c r="C31" s="154"/>
      <c r="D31" s="155"/>
      <c r="E31" s="39" t="s">
        <v>5</v>
      </c>
      <c r="F31" s="73">
        <v>11900</v>
      </c>
      <c r="G31" s="91">
        <f>G32+G33+G34</f>
        <v>11888.18</v>
      </c>
      <c r="H31" s="106">
        <f t="shared" si="1"/>
        <v>99.90067226890757</v>
      </c>
    </row>
    <row r="32" spans="2:8" s="40" customFormat="1" ht="30" customHeight="1" x14ac:dyDescent="0.25">
      <c r="B32" s="150">
        <v>3111</v>
      </c>
      <c r="C32" s="151"/>
      <c r="D32" s="152"/>
      <c r="E32" s="39" t="s">
        <v>114</v>
      </c>
      <c r="F32" s="73"/>
      <c r="G32" s="91">
        <v>8965.7099999999991</v>
      </c>
      <c r="H32" s="106" t="e">
        <f t="shared" si="1"/>
        <v>#DIV/0!</v>
      </c>
    </row>
    <row r="33" spans="1:8" s="40" customFormat="1" ht="30" customHeight="1" x14ac:dyDescent="0.25">
      <c r="B33" s="150">
        <v>3121</v>
      </c>
      <c r="C33" s="151"/>
      <c r="D33" s="152"/>
      <c r="E33" s="39" t="s">
        <v>226</v>
      </c>
      <c r="F33" s="73"/>
      <c r="G33" s="91">
        <v>1443.13</v>
      </c>
      <c r="H33" s="106" t="e">
        <f t="shared" si="1"/>
        <v>#DIV/0!</v>
      </c>
    </row>
    <row r="34" spans="1:8" s="40" customFormat="1" ht="30" customHeight="1" x14ac:dyDescent="0.25">
      <c r="B34" s="150">
        <v>3131</v>
      </c>
      <c r="C34" s="151"/>
      <c r="D34" s="152"/>
      <c r="E34" s="39" t="s">
        <v>116</v>
      </c>
      <c r="F34" s="73"/>
      <c r="G34" s="91">
        <v>1479.34</v>
      </c>
      <c r="H34" s="106" t="e">
        <f t="shared" si="1"/>
        <v>#DIV/0!</v>
      </c>
    </row>
    <row r="35" spans="1:8" s="40" customFormat="1" ht="30" customHeight="1" x14ac:dyDescent="0.25">
      <c r="B35" s="153">
        <v>32</v>
      </c>
      <c r="C35" s="154"/>
      <c r="D35" s="155"/>
      <c r="E35" s="39" t="s">
        <v>12</v>
      </c>
      <c r="F35" s="73">
        <v>720</v>
      </c>
      <c r="G35" s="91">
        <f>G36</f>
        <v>711.32</v>
      </c>
      <c r="H35" s="106">
        <f t="shared" si="1"/>
        <v>98.794444444444451</v>
      </c>
    </row>
    <row r="36" spans="1:8" s="40" customFormat="1" ht="30" customHeight="1" x14ac:dyDescent="0.25">
      <c r="B36" s="150">
        <v>3211</v>
      </c>
      <c r="C36" s="151"/>
      <c r="D36" s="152"/>
      <c r="E36" s="39" t="s">
        <v>119</v>
      </c>
      <c r="F36" s="73"/>
      <c r="G36" s="91">
        <v>711.32</v>
      </c>
      <c r="H36" s="106" t="e">
        <f t="shared" si="1"/>
        <v>#DIV/0!</v>
      </c>
    </row>
    <row r="37" spans="1:8" s="40" customFormat="1" ht="30" customHeight="1" x14ac:dyDescent="0.25">
      <c r="B37" s="169" t="s">
        <v>171</v>
      </c>
      <c r="C37" s="170"/>
      <c r="D37" s="171"/>
      <c r="E37" s="76" t="s">
        <v>172</v>
      </c>
      <c r="F37" s="90">
        <f>F38+F78+F83+F87</f>
        <v>1352360</v>
      </c>
      <c r="G37" s="97">
        <f>G38+G78+G83+G87</f>
        <v>1335198.4100000001</v>
      </c>
      <c r="H37" s="108">
        <f>G37/F37*100</f>
        <v>98.730989529415254</v>
      </c>
    </row>
    <row r="38" spans="1:8" s="40" customFormat="1" ht="30" customHeight="1" x14ac:dyDescent="0.25">
      <c r="B38" s="160" t="s">
        <v>173</v>
      </c>
      <c r="C38" s="161"/>
      <c r="D38" s="162"/>
      <c r="E38" s="77" t="s">
        <v>174</v>
      </c>
      <c r="F38" s="87">
        <f>F39+F44+F47+F50+F59</f>
        <v>1319235</v>
      </c>
      <c r="G38" s="96">
        <f>G39+G44+G47+G50+G59+G75</f>
        <v>1302848.4100000001</v>
      </c>
      <c r="H38" s="106">
        <f>G38/F38*100</f>
        <v>98.75787179691261</v>
      </c>
    </row>
    <row r="39" spans="1:8" s="40" customFormat="1" ht="30" customHeight="1" x14ac:dyDescent="0.25">
      <c r="B39" s="166" t="s">
        <v>167</v>
      </c>
      <c r="C39" s="167"/>
      <c r="D39" s="168"/>
      <c r="E39" s="78" t="s">
        <v>168</v>
      </c>
      <c r="F39" s="73">
        <f>F40</f>
        <v>15575</v>
      </c>
      <c r="G39" s="91">
        <f>G40</f>
        <v>15575</v>
      </c>
      <c r="H39" s="106">
        <f t="shared" ref="H39:H102" si="2">G39/F39*100</f>
        <v>100</v>
      </c>
    </row>
    <row r="40" spans="1:8" s="40" customFormat="1" ht="30" customHeight="1" x14ac:dyDescent="0.25">
      <c r="B40" s="150">
        <v>3</v>
      </c>
      <c r="C40" s="151"/>
      <c r="D40" s="152"/>
      <c r="E40" s="39" t="s">
        <v>4</v>
      </c>
      <c r="F40" s="73">
        <v>15575</v>
      </c>
      <c r="G40" s="91">
        <f>G41</f>
        <v>15575</v>
      </c>
      <c r="H40" s="106">
        <f t="shared" si="2"/>
        <v>100</v>
      </c>
    </row>
    <row r="41" spans="1:8" s="40" customFormat="1" ht="30" customHeight="1" x14ac:dyDescent="0.25">
      <c r="B41" s="150">
        <v>32</v>
      </c>
      <c r="C41" s="151"/>
      <c r="D41" s="152"/>
      <c r="E41" s="39" t="s">
        <v>12</v>
      </c>
      <c r="F41" s="73">
        <v>15575</v>
      </c>
      <c r="G41" s="91">
        <f>G42+G43</f>
        <v>15575</v>
      </c>
      <c r="H41" s="106">
        <f t="shared" si="2"/>
        <v>100</v>
      </c>
    </row>
    <row r="42" spans="1:8" s="40" customFormat="1" ht="30" customHeight="1" x14ac:dyDescent="0.25">
      <c r="B42" s="150">
        <v>3221</v>
      </c>
      <c r="C42" s="151"/>
      <c r="D42" s="152"/>
      <c r="E42" s="39" t="s">
        <v>123</v>
      </c>
      <c r="F42" s="73"/>
      <c r="G42" s="91">
        <v>1875</v>
      </c>
      <c r="H42" s="106" t="e">
        <f t="shared" si="2"/>
        <v>#DIV/0!</v>
      </c>
    </row>
    <row r="43" spans="1:8" s="40" customFormat="1" ht="30" customHeight="1" x14ac:dyDescent="0.25">
      <c r="B43" s="150">
        <v>3231</v>
      </c>
      <c r="C43" s="151"/>
      <c r="D43" s="152"/>
      <c r="E43" s="39" t="s">
        <v>227</v>
      </c>
      <c r="F43" s="73"/>
      <c r="G43" s="91">
        <v>13700</v>
      </c>
      <c r="H43" s="106" t="e">
        <f t="shared" si="2"/>
        <v>#DIV/0!</v>
      </c>
    </row>
    <row r="44" spans="1:8" s="40" customFormat="1" ht="30" customHeight="1" x14ac:dyDescent="0.25">
      <c r="B44" s="166" t="s">
        <v>175</v>
      </c>
      <c r="C44" s="167"/>
      <c r="D44" s="168"/>
      <c r="E44" s="78" t="s">
        <v>176</v>
      </c>
      <c r="F44" s="41"/>
      <c r="G44" s="42"/>
      <c r="H44" s="106" t="e">
        <f t="shared" si="2"/>
        <v>#DIV/0!</v>
      </c>
    </row>
    <row r="45" spans="1:8" s="40" customFormat="1" ht="30" customHeight="1" x14ac:dyDescent="0.25">
      <c r="B45" s="150">
        <v>3</v>
      </c>
      <c r="C45" s="151"/>
      <c r="D45" s="152"/>
      <c r="E45" s="39" t="s">
        <v>4</v>
      </c>
      <c r="F45" s="41"/>
      <c r="G45" s="42"/>
      <c r="H45" s="106" t="e">
        <f t="shared" si="2"/>
        <v>#DIV/0!</v>
      </c>
    </row>
    <row r="46" spans="1:8" ht="30" customHeight="1" x14ac:dyDescent="0.25">
      <c r="A46" s="80"/>
      <c r="B46" s="153">
        <v>32</v>
      </c>
      <c r="C46" s="154"/>
      <c r="D46" s="155"/>
      <c r="E46" s="79" t="s">
        <v>12</v>
      </c>
      <c r="F46" s="81"/>
      <c r="G46" s="81"/>
      <c r="H46" s="106" t="e">
        <f t="shared" si="2"/>
        <v>#DIV/0!</v>
      </c>
    </row>
    <row r="47" spans="1:8" ht="25.5" x14ac:dyDescent="0.25">
      <c r="A47" s="80"/>
      <c r="B47" s="172" t="s">
        <v>177</v>
      </c>
      <c r="C47" s="173"/>
      <c r="D47" s="174"/>
      <c r="E47" s="82" t="s">
        <v>178</v>
      </c>
      <c r="F47" s="81"/>
      <c r="G47" s="81"/>
      <c r="H47" s="106" t="e">
        <f t="shared" si="2"/>
        <v>#DIV/0!</v>
      </c>
    </row>
    <row r="48" spans="1:8" ht="27" customHeight="1" x14ac:dyDescent="0.25">
      <c r="A48" s="80"/>
      <c r="B48" s="153">
        <v>3</v>
      </c>
      <c r="C48" s="154"/>
      <c r="D48" s="155"/>
      <c r="E48" s="79" t="s">
        <v>4</v>
      </c>
      <c r="F48" s="81"/>
      <c r="G48" s="81"/>
      <c r="H48" s="106" t="e">
        <f t="shared" si="2"/>
        <v>#DIV/0!</v>
      </c>
    </row>
    <row r="49" spans="1:8" ht="30" customHeight="1" x14ac:dyDescent="0.25">
      <c r="A49" s="80"/>
      <c r="B49" s="153">
        <v>32</v>
      </c>
      <c r="C49" s="154"/>
      <c r="D49" s="155"/>
      <c r="E49" s="79" t="s">
        <v>12</v>
      </c>
      <c r="F49" s="81"/>
      <c r="G49" s="81"/>
      <c r="H49" s="106" t="e">
        <f t="shared" si="2"/>
        <v>#DIV/0!</v>
      </c>
    </row>
    <row r="50" spans="1:8" ht="30" customHeight="1" x14ac:dyDescent="0.25">
      <c r="A50" s="80"/>
      <c r="B50" s="172" t="s">
        <v>179</v>
      </c>
      <c r="C50" s="173"/>
      <c r="D50" s="174"/>
      <c r="E50" s="82" t="s">
        <v>180</v>
      </c>
      <c r="F50" s="86">
        <f>F51</f>
        <v>97360</v>
      </c>
      <c r="G50" s="86">
        <f>G51</f>
        <v>97360</v>
      </c>
      <c r="H50" s="106">
        <f t="shared" si="2"/>
        <v>100</v>
      </c>
    </row>
    <row r="51" spans="1:8" ht="30" customHeight="1" x14ac:dyDescent="0.25">
      <c r="A51" s="80"/>
      <c r="B51" s="153">
        <v>3</v>
      </c>
      <c r="C51" s="154"/>
      <c r="D51" s="155"/>
      <c r="E51" s="79" t="s">
        <v>4</v>
      </c>
      <c r="F51" s="86">
        <f>F52+F57</f>
        <v>97360</v>
      </c>
      <c r="G51" s="86">
        <f>G52+G57</f>
        <v>97360</v>
      </c>
      <c r="H51" s="106">
        <f t="shared" si="2"/>
        <v>100</v>
      </c>
    </row>
    <row r="52" spans="1:8" ht="30" customHeight="1" x14ac:dyDescent="0.25">
      <c r="A52" s="80"/>
      <c r="B52" s="153">
        <v>32</v>
      </c>
      <c r="C52" s="154"/>
      <c r="D52" s="155"/>
      <c r="E52" s="79" t="s">
        <v>12</v>
      </c>
      <c r="F52" s="86">
        <v>96060</v>
      </c>
      <c r="G52" s="86">
        <f>G53+G54+G55+G56</f>
        <v>96063.21</v>
      </c>
      <c r="H52" s="106">
        <f t="shared" si="2"/>
        <v>100.00334166146159</v>
      </c>
    </row>
    <row r="53" spans="1:8" ht="30" customHeight="1" x14ac:dyDescent="0.25">
      <c r="A53" s="80"/>
      <c r="B53" s="150">
        <v>3211</v>
      </c>
      <c r="C53" s="151"/>
      <c r="D53" s="152"/>
      <c r="E53" s="79" t="s">
        <v>119</v>
      </c>
      <c r="F53" s="86"/>
      <c r="G53" s="86">
        <v>5300</v>
      </c>
      <c r="H53" s="106" t="e">
        <f t="shared" si="2"/>
        <v>#DIV/0!</v>
      </c>
    </row>
    <row r="54" spans="1:8" ht="30" customHeight="1" x14ac:dyDescent="0.25">
      <c r="A54" s="80"/>
      <c r="B54" s="150">
        <v>3221</v>
      </c>
      <c r="C54" s="151"/>
      <c r="D54" s="152"/>
      <c r="E54" s="79" t="s">
        <v>123</v>
      </c>
      <c r="F54" s="86"/>
      <c r="G54" s="86">
        <v>21200</v>
      </c>
      <c r="H54" s="106" t="e">
        <f t="shared" si="2"/>
        <v>#DIV/0!</v>
      </c>
    </row>
    <row r="55" spans="1:8" ht="30" customHeight="1" x14ac:dyDescent="0.25">
      <c r="A55" s="80"/>
      <c r="B55" s="150">
        <v>3231</v>
      </c>
      <c r="C55" s="151"/>
      <c r="D55" s="152"/>
      <c r="E55" s="79" t="s">
        <v>129</v>
      </c>
      <c r="F55" s="86"/>
      <c r="G55" s="86">
        <v>67263.210000000006</v>
      </c>
      <c r="H55" s="106" t="e">
        <f t="shared" si="2"/>
        <v>#DIV/0!</v>
      </c>
    </row>
    <row r="56" spans="1:8" ht="30" customHeight="1" x14ac:dyDescent="0.25">
      <c r="A56" s="80"/>
      <c r="B56" s="150">
        <v>3291</v>
      </c>
      <c r="C56" s="151"/>
      <c r="D56" s="152"/>
      <c r="E56" s="79" t="s">
        <v>139</v>
      </c>
      <c r="F56" s="86"/>
      <c r="G56" s="86">
        <v>2300</v>
      </c>
      <c r="H56" s="106" t="e">
        <f t="shared" si="2"/>
        <v>#DIV/0!</v>
      </c>
    </row>
    <row r="57" spans="1:8" ht="30" customHeight="1" x14ac:dyDescent="0.25">
      <c r="A57" s="80"/>
      <c r="B57" s="153">
        <v>34</v>
      </c>
      <c r="C57" s="154"/>
      <c r="D57" s="155"/>
      <c r="E57" s="79" t="s">
        <v>74</v>
      </c>
      <c r="F57" s="86">
        <v>1300</v>
      </c>
      <c r="G57" s="86">
        <v>1296.79</v>
      </c>
      <c r="H57" s="106">
        <f t="shared" si="2"/>
        <v>99.753076923076918</v>
      </c>
    </row>
    <row r="58" spans="1:8" ht="30" customHeight="1" x14ac:dyDescent="0.25">
      <c r="A58" s="80"/>
      <c r="B58" s="150">
        <v>3431</v>
      </c>
      <c r="C58" s="151"/>
      <c r="D58" s="152"/>
      <c r="E58" s="79"/>
      <c r="F58" s="86"/>
      <c r="G58" s="86">
        <v>1296.79</v>
      </c>
      <c r="H58" s="106" t="e">
        <f t="shared" si="2"/>
        <v>#DIV/0!</v>
      </c>
    </row>
    <row r="59" spans="1:8" ht="30" customHeight="1" x14ac:dyDescent="0.25">
      <c r="A59" s="80"/>
      <c r="B59" s="178" t="s">
        <v>181</v>
      </c>
      <c r="C59" s="179"/>
      <c r="D59" s="180"/>
      <c r="E59" s="82" t="s">
        <v>182</v>
      </c>
      <c r="F59" s="114">
        <f>F60</f>
        <v>1206300</v>
      </c>
      <c r="G59" s="114">
        <f>G60+G72</f>
        <v>1189913.4100000001</v>
      </c>
      <c r="H59" s="106">
        <f t="shared" si="2"/>
        <v>98.641582525076686</v>
      </c>
    </row>
    <row r="60" spans="1:8" ht="30" customHeight="1" x14ac:dyDescent="0.25">
      <c r="A60" s="80"/>
      <c r="B60" s="153">
        <v>3</v>
      </c>
      <c r="C60" s="154"/>
      <c r="D60" s="155"/>
      <c r="E60" s="79" t="s">
        <v>4</v>
      </c>
      <c r="F60" s="86">
        <f>F61+F65+F70</f>
        <v>1206300</v>
      </c>
      <c r="G60" s="86">
        <f>G61+G65+G70</f>
        <v>1189913.4100000001</v>
      </c>
      <c r="H60" s="106">
        <f t="shared" si="2"/>
        <v>98.641582525076686</v>
      </c>
    </row>
    <row r="61" spans="1:8" ht="30" customHeight="1" x14ac:dyDescent="0.25">
      <c r="A61" s="80"/>
      <c r="B61" s="175">
        <v>31</v>
      </c>
      <c r="C61" s="176"/>
      <c r="D61" s="177"/>
      <c r="E61" s="79" t="s">
        <v>5</v>
      </c>
      <c r="F61" s="86">
        <v>1179000</v>
      </c>
      <c r="G61" s="86">
        <f>G62+G63+G64</f>
        <v>1164191.54</v>
      </c>
      <c r="H61" s="106">
        <f t="shared" si="2"/>
        <v>98.743981340118751</v>
      </c>
    </row>
    <row r="62" spans="1:8" ht="30" customHeight="1" x14ac:dyDescent="0.25">
      <c r="A62" s="80"/>
      <c r="B62" s="150">
        <v>3111</v>
      </c>
      <c r="C62" s="151"/>
      <c r="D62" s="152"/>
      <c r="E62" s="39" t="s">
        <v>236</v>
      </c>
      <c r="F62" s="86"/>
      <c r="G62" s="86">
        <v>967609.37</v>
      </c>
      <c r="H62" s="106" t="e">
        <f t="shared" si="2"/>
        <v>#DIV/0!</v>
      </c>
    </row>
    <row r="63" spans="1:8" ht="30" customHeight="1" x14ac:dyDescent="0.25">
      <c r="A63" s="80"/>
      <c r="B63" s="150">
        <v>3121</v>
      </c>
      <c r="C63" s="151"/>
      <c r="D63" s="152"/>
      <c r="E63" s="39" t="s">
        <v>226</v>
      </c>
      <c r="F63" s="86"/>
      <c r="G63" s="86">
        <v>37970.839999999997</v>
      </c>
      <c r="H63" s="106" t="e">
        <f t="shared" si="2"/>
        <v>#DIV/0!</v>
      </c>
    </row>
    <row r="64" spans="1:8" ht="30" customHeight="1" x14ac:dyDescent="0.25">
      <c r="A64" s="80"/>
      <c r="B64" s="150">
        <v>3131</v>
      </c>
      <c r="C64" s="151"/>
      <c r="D64" s="152"/>
      <c r="E64" s="39" t="s">
        <v>116</v>
      </c>
      <c r="F64" s="86"/>
      <c r="G64" s="86">
        <v>158611.32999999999</v>
      </c>
      <c r="H64" s="106" t="e">
        <f t="shared" si="2"/>
        <v>#DIV/0!</v>
      </c>
    </row>
    <row r="65" spans="1:8" ht="30" customHeight="1" x14ac:dyDescent="0.25">
      <c r="A65" s="80"/>
      <c r="B65" s="153">
        <v>32</v>
      </c>
      <c r="C65" s="154"/>
      <c r="D65" s="155"/>
      <c r="E65" s="79" t="s">
        <v>12</v>
      </c>
      <c r="F65" s="86">
        <v>27300</v>
      </c>
      <c r="G65" s="86">
        <f>G66+G67+G68+G69</f>
        <v>25721.87</v>
      </c>
      <c r="H65" s="106">
        <f t="shared" si="2"/>
        <v>94.219304029304027</v>
      </c>
    </row>
    <row r="66" spans="1:8" ht="30" customHeight="1" x14ac:dyDescent="0.25">
      <c r="A66" s="80"/>
      <c r="B66" s="150">
        <v>3211</v>
      </c>
      <c r="C66" s="151"/>
      <c r="D66" s="152"/>
      <c r="E66" s="79" t="s">
        <v>119</v>
      </c>
      <c r="F66" s="86"/>
      <c r="G66" s="86">
        <v>19278.98</v>
      </c>
      <c r="H66" s="106" t="e">
        <f t="shared" si="2"/>
        <v>#DIV/0!</v>
      </c>
    </row>
    <row r="67" spans="1:8" ht="30" customHeight="1" x14ac:dyDescent="0.25">
      <c r="A67" s="80"/>
      <c r="B67" s="150">
        <v>3222</v>
      </c>
      <c r="C67" s="151"/>
      <c r="D67" s="152"/>
      <c r="E67" s="79" t="s">
        <v>123</v>
      </c>
      <c r="F67" s="86"/>
      <c r="G67" s="101">
        <v>571.61</v>
      </c>
      <c r="H67" s="106" t="e">
        <f t="shared" si="2"/>
        <v>#DIV/0!</v>
      </c>
    </row>
    <row r="68" spans="1:8" ht="30" customHeight="1" x14ac:dyDescent="0.25">
      <c r="A68" s="80"/>
      <c r="B68" s="150">
        <v>3232</v>
      </c>
      <c r="C68" s="151"/>
      <c r="D68" s="152"/>
      <c r="E68" s="79" t="s">
        <v>129</v>
      </c>
      <c r="F68" s="86"/>
      <c r="G68" s="101">
        <v>3851.25</v>
      </c>
      <c r="H68" s="106" t="e">
        <f t="shared" si="2"/>
        <v>#DIV/0!</v>
      </c>
    </row>
    <row r="69" spans="1:8" ht="30" customHeight="1" x14ac:dyDescent="0.25">
      <c r="A69" s="80"/>
      <c r="B69" s="150">
        <v>329</v>
      </c>
      <c r="C69" s="151"/>
      <c r="D69" s="152"/>
      <c r="E69" s="79" t="s">
        <v>139</v>
      </c>
      <c r="F69" s="86"/>
      <c r="G69" s="101">
        <v>2020.03</v>
      </c>
      <c r="H69" s="106" t="e">
        <f t="shared" si="2"/>
        <v>#DIV/0!</v>
      </c>
    </row>
    <row r="70" spans="1:8" ht="30" customHeight="1" x14ac:dyDescent="0.25">
      <c r="A70" s="80"/>
      <c r="B70" s="153">
        <v>34</v>
      </c>
      <c r="C70" s="154"/>
      <c r="D70" s="155"/>
      <c r="E70" s="79" t="s">
        <v>74</v>
      </c>
      <c r="F70" s="86">
        <v>0</v>
      </c>
      <c r="G70" s="86">
        <f>G71</f>
        <v>0</v>
      </c>
      <c r="H70" s="106" t="e">
        <f t="shared" si="2"/>
        <v>#DIV/0!</v>
      </c>
    </row>
    <row r="71" spans="1:8" ht="30" customHeight="1" x14ac:dyDescent="0.25">
      <c r="A71" s="80"/>
      <c r="B71" s="150">
        <v>3431</v>
      </c>
      <c r="C71" s="151"/>
      <c r="D71" s="152"/>
      <c r="E71" s="79" t="s">
        <v>229</v>
      </c>
      <c r="F71" s="86"/>
      <c r="G71" s="86">
        <v>0</v>
      </c>
      <c r="H71" s="106" t="e">
        <f t="shared" si="2"/>
        <v>#DIV/0!</v>
      </c>
    </row>
    <row r="72" spans="1:8" ht="30" customHeight="1" x14ac:dyDescent="0.25">
      <c r="A72" s="80"/>
      <c r="B72" s="153">
        <v>4</v>
      </c>
      <c r="C72" s="154"/>
      <c r="D72" s="155"/>
      <c r="E72" s="79" t="s">
        <v>6</v>
      </c>
      <c r="F72" s="81"/>
      <c r="G72" s="86">
        <f>G73</f>
        <v>0</v>
      </c>
      <c r="H72" s="106" t="e">
        <f t="shared" si="2"/>
        <v>#DIV/0!</v>
      </c>
    </row>
    <row r="73" spans="1:8" ht="30" customHeight="1" x14ac:dyDescent="0.25">
      <c r="A73" s="80"/>
      <c r="B73" s="175">
        <v>42</v>
      </c>
      <c r="C73" s="176"/>
      <c r="D73" s="177"/>
      <c r="E73" s="79" t="s">
        <v>76</v>
      </c>
      <c r="F73" s="81"/>
      <c r="G73" s="86">
        <v>0</v>
      </c>
      <c r="H73" s="106" t="e">
        <f t="shared" si="2"/>
        <v>#DIV/0!</v>
      </c>
    </row>
    <row r="74" spans="1:8" ht="30" customHeight="1" x14ac:dyDescent="0.25">
      <c r="A74" s="80"/>
      <c r="B74" s="150">
        <v>4241</v>
      </c>
      <c r="C74" s="151"/>
      <c r="D74" s="152"/>
      <c r="E74" s="79" t="s">
        <v>206</v>
      </c>
      <c r="F74" s="81"/>
      <c r="G74" s="86">
        <v>0</v>
      </c>
      <c r="H74" s="106" t="e">
        <f t="shared" si="2"/>
        <v>#DIV/0!</v>
      </c>
    </row>
    <row r="75" spans="1:8" ht="30" customHeight="1" x14ac:dyDescent="0.25">
      <c r="A75" s="80"/>
      <c r="B75" s="172" t="s">
        <v>183</v>
      </c>
      <c r="C75" s="173"/>
      <c r="D75" s="174"/>
      <c r="E75" s="82" t="s">
        <v>184</v>
      </c>
      <c r="F75" s="81"/>
      <c r="G75" s="81"/>
      <c r="H75" s="106" t="e">
        <f t="shared" si="2"/>
        <v>#DIV/0!</v>
      </c>
    </row>
    <row r="76" spans="1:8" ht="30" customHeight="1" x14ac:dyDescent="0.25">
      <c r="A76" s="80"/>
      <c r="B76" s="153">
        <v>3</v>
      </c>
      <c r="C76" s="154"/>
      <c r="D76" s="155"/>
      <c r="E76" s="79" t="s">
        <v>4</v>
      </c>
      <c r="F76" s="81"/>
      <c r="G76" s="81"/>
      <c r="H76" s="106" t="e">
        <f t="shared" si="2"/>
        <v>#DIV/0!</v>
      </c>
    </row>
    <row r="77" spans="1:8" ht="30" customHeight="1" x14ac:dyDescent="0.25">
      <c r="A77" s="80"/>
      <c r="B77" s="153">
        <v>32</v>
      </c>
      <c r="C77" s="154"/>
      <c r="D77" s="155"/>
      <c r="E77" s="79" t="s">
        <v>12</v>
      </c>
      <c r="F77" s="81"/>
      <c r="G77" s="81"/>
      <c r="H77" s="106" t="e">
        <f t="shared" si="2"/>
        <v>#DIV/0!</v>
      </c>
    </row>
    <row r="78" spans="1:8" ht="30" customHeight="1" x14ac:dyDescent="0.25">
      <c r="A78" s="80"/>
      <c r="B78" s="181" t="s">
        <v>185</v>
      </c>
      <c r="C78" s="182"/>
      <c r="D78" s="183"/>
      <c r="E78" s="83" t="s">
        <v>186</v>
      </c>
      <c r="F78" s="88">
        <v>0</v>
      </c>
      <c r="G78" s="88">
        <f>G79</f>
        <v>0</v>
      </c>
      <c r="H78" s="106" t="e">
        <f t="shared" si="2"/>
        <v>#DIV/0!</v>
      </c>
    </row>
    <row r="79" spans="1:8" ht="30" customHeight="1" x14ac:dyDescent="0.25">
      <c r="A79" s="80"/>
      <c r="B79" s="172" t="s">
        <v>179</v>
      </c>
      <c r="C79" s="173"/>
      <c r="D79" s="174"/>
      <c r="E79" s="82" t="s">
        <v>180</v>
      </c>
      <c r="F79" s="86">
        <v>0</v>
      </c>
      <c r="G79" s="98">
        <f>G80</f>
        <v>0</v>
      </c>
      <c r="H79" s="106" t="e">
        <f t="shared" si="2"/>
        <v>#DIV/0!</v>
      </c>
    </row>
    <row r="80" spans="1:8" ht="30" customHeight="1" x14ac:dyDescent="0.25">
      <c r="A80" s="80"/>
      <c r="B80" s="153">
        <v>3</v>
      </c>
      <c r="C80" s="154"/>
      <c r="D80" s="155"/>
      <c r="E80" s="79" t="s">
        <v>4</v>
      </c>
      <c r="F80" s="86">
        <v>0</v>
      </c>
      <c r="G80" s="86">
        <f>G81</f>
        <v>0</v>
      </c>
      <c r="H80" s="106" t="e">
        <f t="shared" si="2"/>
        <v>#DIV/0!</v>
      </c>
    </row>
    <row r="81" spans="1:8" ht="30" customHeight="1" x14ac:dyDescent="0.25">
      <c r="A81" s="80"/>
      <c r="B81" s="153">
        <v>32</v>
      </c>
      <c r="C81" s="154"/>
      <c r="D81" s="155"/>
      <c r="E81" s="79" t="s">
        <v>12</v>
      </c>
      <c r="F81" s="86">
        <v>0</v>
      </c>
      <c r="G81" s="86">
        <v>0</v>
      </c>
      <c r="H81" s="106" t="e">
        <f t="shared" si="2"/>
        <v>#DIV/0!</v>
      </c>
    </row>
    <row r="82" spans="1:8" ht="30" customHeight="1" x14ac:dyDescent="0.25">
      <c r="A82" s="80"/>
      <c r="B82" s="150">
        <v>3232</v>
      </c>
      <c r="C82" s="151"/>
      <c r="D82" s="152"/>
      <c r="E82" s="79" t="s">
        <v>129</v>
      </c>
      <c r="F82" s="86"/>
      <c r="G82" s="86">
        <v>0</v>
      </c>
      <c r="H82" s="106" t="e">
        <f t="shared" si="2"/>
        <v>#DIV/0!</v>
      </c>
    </row>
    <row r="83" spans="1:8" ht="30" customHeight="1" x14ac:dyDescent="0.25">
      <c r="A83" s="80"/>
      <c r="B83" s="181" t="s">
        <v>187</v>
      </c>
      <c r="C83" s="182"/>
      <c r="D83" s="183"/>
      <c r="E83" s="83" t="s">
        <v>188</v>
      </c>
      <c r="F83" s="89">
        <f>F84</f>
        <v>33125</v>
      </c>
      <c r="G83" s="89">
        <f>G84</f>
        <v>32350</v>
      </c>
      <c r="H83" s="106">
        <f t="shared" si="2"/>
        <v>97.660377358490564</v>
      </c>
    </row>
    <row r="84" spans="1:8" ht="30" customHeight="1" x14ac:dyDescent="0.25">
      <c r="A84" s="80"/>
      <c r="B84" s="172" t="s">
        <v>179</v>
      </c>
      <c r="C84" s="173"/>
      <c r="D84" s="174"/>
      <c r="E84" s="82" t="s">
        <v>180</v>
      </c>
      <c r="F84" s="86">
        <f>F85</f>
        <v>33125</v>
      </c>
      <c r="G84" s="86">
        <f>G85</f>
        <v>32350</v>
      </c>
      <c r="H84" s="106">
        <f t="shared" si="2"/>
        <v>97.660377358490564</v>
      </c>
    </row>
    <row r="85" spans="1:8" ht="30" customHeight="1" x14ac:dyDescent="0.25">
      <c r="A85" s="80"/>
      <c r="B85" s="153">
        <v>4</v>
      </c>
      <c r="C85" s="154"/>
      <c r="D85" s="155"/>
      <c r="E85" s="79" t="s">
        <v>189</v>
      </c>
      <c r="F85" s="86">
        <f>F86</f>
        <v>33125</v>
      </c>
      <c r="G85" s="86">
        <v>32350</v>
      </c>
      <c r="H85" s="106">
        <f t="shared" si="2"/>
        <v>97.660377358490564</v>
      </c>
    </row>
    <row r="86" spans="1:8" ht="30" customHeight="1" x14ac:dyDescent="0.25">
      <c r="A86" s="80"/>
      <c r="B86" s="153">
        <v>45</v>
      </c>
      <c r="C86" s="154"/>
      <c r="D86" s="155"/>
      <c r="E86" s="79" t="s">
        <v>190</v>
      </c>
      <c r="F86" s="86">
        <v>33125</v>
      </c>
      <c r="G86" s="86">
        <v>32350</v>
      </c>
      <c r="H86" s="106">
        <f t="shared" si="2"/>
        <v>97.660377358490564</v>
      </c>
    </row>
    <row r="87" spans="1:8" ht="30" customHeight="1" x14ac:dyDescent="0.25">
      <c r="A87" s="80"/>
      <c r="B87" s="181" t="s">
        <v>223</v>
      </c>
      <c r="C87" s="182"/>
      <c r="D87" s="183"/>
      <c r="E87" s="83" t="s">
        <v>191</v>
      </c>
      <c r="F87" s="89">
        <f>F88+F92+F96</f>
        <v>0</v>
      </c>
      <c r="G87" s="102">
        <f>G88+G92+G96</f>
        <v>0</v>
      </c>
      <c r="H87" s="106" t="e">
        <f t="shared" si="2"/>
        <v>#DIV/0!</v>
      </c>
    </row>
    <row r="88" spans="1:8" ht="30" customHeight="1" x14ac:dyDescent="0.25">
      <c r="A88" s="80"/>
      <c r="B88" s="166" t="s">
        <v>224</v>
      </c>
      <c r="C88" s="167"/>
      <c r="D88" s="168"/>
      <c r="E88" s="119" t="s">
        <v>87</v>
      </c>
      <c r="F88" s="86">
        <v>0</v>
      </c>
      <c r="G88" s="86">
        <v>0</v>
      </c>
      <c r="H88" s="106" t="e">
        <f t="shared" si="2"/>
        <v>#DIV/0!</v>
      </c>
    </row>
    <row r="89" spans="1:8" ht="30" customHeight="1" x14ac:dyDescent="0.25">
      <c r="A89" s="80"/>
      <c r="B89" s="166">
        <v>3</v>
      </c>
      <c r="C89" s="167"/>
      <c r="D89" s="168"/>
      <c r="E89" s="79" t="s">
        <v>123</v>
      </c>
      <c r="F89" s="86">
        <v>0</v>
      </c>
      <c r="G89" s="86">
        <f>G90</f>
        <v>0</v>
      </c>
      <c r="H89" s="106" t="e">
        <f t="shared" si="2"/>
        <v>#DIV/0!</v>
      </c>
    </row>
    <row r="90" spans="1:8" ht="30" customHeight="1" x14ac:dyDescent="0.25">
      <c r="A90" s="80"/>
      <c r="B90" s="150">
        <v>32</v>
      </c>
      <c r="C90" s="151"/>
      <c r="D90" s="152"/>
      <c r="E90" s="79" t="s">
        <v>123</v>
      </c>
      <c r="F90" s="86">
        <v>0</v>
      </c>
      <c r="G90" s="86">
        <v>0</v>
      </c>
      <c r="H90" s="106" t="e">
        <f t="shared" si="2"/>
        <v>#DIV/0!</v>
      </c>
    </row>
    <row r="91" spans="1:8" ht="30" customHeight="1" x14ac:dyDescent="0.25">
      <c r="A91" s="80"/>
      <c r="B91" s="150">
        <v>3222</v>
      </c>
      <c r="C91" s="151"/>
      <c r="D91" s="152"/>
      <c r="E91" s="79" t="s">
        <v>123</v>
      </c>
      <c r="F91" s="86"/>
      <c r="G91" s="101">
        <v>0</v>
      </c>
      <c r="H91" s="106" t="e">
        <f t="shared" si="2"/>
        <v>#DIV/0!</v>
      </c>
    </row>
    <row r="92" spans="1:8" ht="30" customHeight="1" x14ac:dyDescent="0.25">
      <c r="A92" s="80"/>
      <c r="B92" s="172" t="s">
        <v>192</v>
      </c>
      <c r="C92" s="173"/>
      <c r="D92" s="174"/>
      <c r="E92" s="119" t="s">
        <v>204</v>
      </c>
      <c r="F92" s="86">
        <v>0</v>
      </c>
      <c r="G92" s="86">
        <f>G93</f>
        <v>0</v>
      </c>
      <c r="H92" s="106" t="e">
        <f t="shared" si="2"/>
        <v>#DIV/0!</v>
      </c>
    </row>
    <row r="93" spans="1:8" ht="30" customHeight="1" x14ac:dyDescent="0.25">
      <c r="A93" s="80"/>
      <c r="B93" s="153">
        <v>3</v>
      </c>
      <c r="C93" s="154"/>
      <c r="D93" s="155"/>
      <c r="E93" s="79" t="s">
        <v>123</v>
      </c>
      <c r="F93" s="86">
        <v>0</v>
      </c>
      <c r="G93" s="86">
        <f>G94</f>
        <v>0</v>
      </c>
      <c r="H93" s="106" t="e">
        <f t="shared" si="2"/>
        <v>#DIV/0!</v>
      </c>
    </row>
    <row r="94" spans="1:8" ht="30" customHeight="1" x14ac:dyDescent="0.25">
      <c r="A94" s="80"/>
      <c r="B94" s="153">
        <v>32</v>
      </c>
      <c r="C94" s="154"/>
      <c r="D94" s="155"/>
      <c r="E94" s="79" t="s">
        <v>123</v>
      </c>
      <c r="F94" s="86">
        <v>0</v>
      </c>
      <c r="G94" s="86">
        <f>G95</f>
        <v>0</v>
      </c>
      <c r="H94" s="106" t="e">
        <f t="shared" si="2"/>
        <v>#DIV/0!</v>
      </c>
    </row>
    <row r="95" spans="1:8" ht="30" customHeight="1" x14ac:dyDescent="0.25">
      <c r="A95" s="80"/>
      <c r="B95" s="150">
        <v>3222</v>
      </c>
      <c r="C95" s="151"/>
      <c r="D95" s="152"/>
      <c r="E95" s="79" t="s">
        <v>228</v>
      </c>
      <c r="F95" s="86"/>
      <c r="G95" s="101">
        <v>0</v>
      </c>
      <c r="H95" s="106" t="e">
        <f t="shared" si="2"/>
        <v>#DIV/0!</v>
      </c>
    </row>
    <row r="96" spans="1:8" ht="30" customHeight="1" x14ac:dyDescent="0.25">
      <c r="A96" s="80"/>
      <c r="B96" s="172" t="s">
        <v>169</v>
      </c>
      <c r="C96" s="173"/>
      <c r="D96" s="174"/>
      <c r="E96" s="119" t="s">
        <v>170</v>
      </c>
      <c r="F96" s="86">
        <v>0</v>
      </c>
      <c r="G96" s="86">
        <f>G97</f>
        <v>0</v>
      </c>
      <c r="H96" s="106" t="e">
        <f t="shared" si="2"/>
        <v>#DIV/0!</v>
      </c>
    </row>
    <row r="97" spans="1:8" ht="30" customHeight="1" x14ac:dyDescent="0.25">
      <c r="A97" s="80"/>
      <c r="B97" s="153">
        <v>3</v>
      </c>
      <c r="C97" s="154"/>
      <c r="D97" s="155"/>
      <c r="E97" s="79" t="s">
        <v>123</v>
      </c>
      <c r="F97" s="86">
        <v>0</v>
      </c>
      <c r="G97" s="86">
        <f>G98</f>
        <v>0</v>
      </c>
      <c r="H97" s="106" t="e">
        <f t="shared" si="2"/>
        <v>#DIV/0!</v>
      </c>
    </row>
    <row r="98" spans="1:8" ht="30" customHeight="1" x14ac:dyDescent="0.25">
      <c r="A98" s="80"/>
      <c r="B98" s="153">
        <v>32</v>
      </c>
      <c r="C98" s="154"/>
      <c r="D98" s="155"/>
      <c r="E98" s="79" t="s">
        <v>123</v>
      </c>
      <c r="F98" s="86">
        <v>0</v>
      </c>
      <c r="G98" s="86">
        <f>G99</f>
        <v>0</v>
      </c>
      <c r="H98" s="106" t="e">
        <f t="shared" si="2"/>
        <v>#DIV/0!</v>
      </c>
    </row>
    <row r="99" spans="1:8" ht="30" customHeight="1" x14ac:dyDescent="0.25">
      <c r="A99" s="80"/>
      <c r="B99" s="150">
        <v>3222</v>
      </c>
      <c r="C99" s="151"/>
      <c r="D99" s="152"/>
      <c r="E99" s="79" t="s">
        <v>230</v>
      </c>
      <c r="F99" s="86"/>
      <c r="G99" s="101">
        <v>0</v>
      </c>
      <c r="H99" s="106" t="e">
        <f t="shared" si="2"/>
        <v>#DIV/0!</v>
      </c>
    </row>
    <row r="100" spans="1:8" ht="30" customHeight="1" x14ac:dyDescent="0.25">
      <c r="A100" s="80"/>
      <c r="B100" s="184" t="s">
        <v>193</v>
      </c>
      <c r="C100" s="185"/>
      <c r="D100" s="186"/>
      <c r="E100" s="84" t="s">
        <v>194</v>
      </c>
      <c r="F100" s="94">
        <f>F101+F106+F117+F122+F127+F147+F152+F157+F162+F169+F131</f>
        <v>149654</v>
      </c>
      <c r="G100" s="94">
        <f>G101+G106+G117+G122+G127+G131+G147+G152+G157+G162+G169</f>
        <v>141776.38</v>
      </c>
      <c r="H100" s="106">
        <f t="shared" si="2"/>
        <v>94.736111296724445</v>
      </c>
    </row>
    <row r="101" spans="1:8" ht="30" customHeight="1" x14ac:dyDescent="0.25">
      <c r="A101" s="80"/>
      <c r="B101" s="181" t="s">
        <v>195</v>
      </c>
      <c r="C101" s="182"/>
      <c r="D101" s="183"/>
      <c r="E101" s="83" t="s">
        <v>196</v>
      </c>
      <c r="F101" s="102">
        <f t="shared" ref="F101:G103" si="3">F102</f>
        <v>27865</v>
      </c>
      <c r="G101" s="102">
        <f t="shared" si="3"/>
        <v>27865.3</v>
      </c>
      <c r="H101" s="106">
        <f t="shared" si="2"/>
        <v>100.00107661941504</v>
      </c>
    </row>
    <row r="102" spans="1:8" ht="30" customHeight="1" x14ac:dyDescent="0.25">
      <c r="A102" s="80"/>
      <c r="B102" s="172" t="s">
        <v>167</v>
      </c>
      <c r="C102" s="173"/>
      <c r="D102" s="174"/>
      <c r="E102" s="82" t="s">
        <v>168</v>
      </c>
      <c r="F102" s="86">
        <f t="shared" si="3"/>
        <v>27865</v>
      </c>
      <c r="G102" s="86">
        <f t="shared" si="3"/>
        <v>27865.3</v>
      </c>
      <c r="H102" s="106">
        <f t="shared" si="2"/>
        <v>100.00107661941504</v>
      </c>
    </row>
    <row r="103" spans="1:8" ht="30" customHeight="1" x14ac:dyDescent="0.25">
      <c r="A103" s="80"/>
      <c r="B103" s="153">
        <v>3</v>
      </c>
      <c r="C103" s="154"/>
      <c r="D103" s="155"/>
      <c r="E103" s="79" t="s">
        <v>4</v>
      </c>
      <c r="F103" s="86">
        <f t="shared" si="3"/>
        <v>27865</v>
      </c>
      <c r="G103" s="86">
        <f t="shared" si="3"/>
        <v>27865.3</v>
      </c>
      <c r="H103" s="106">
        <f t="shared" ref="H103:H166" si="4">G103/F103*100</f>
        <v>100.00107661941504</v>
      </c>
    </row>
    <row r="104" spans="1:8" ht="30" customHeight="1" x14ac:dyDescent="0.25">
      <c r="A104" s="80"/>
      <c r="B104" s="175">
        <v>37</v>
      </c>
      <c r="C104" s="176"/>
      <c r="D104" s="177"/>
      <c r="E104" s="79" t="s">
        <v>197</v>
      </c>
      <c r="F104" s="86">
        <v>27865</v>
      </c>
      <c r="G104" s="86">
        <f>G105</f>
        <v>27865.3</v>
      </c>
      <c r="H104" s="106">
        <f t="shared" si="4"/>
        <v>100.00107661941504</v>
      </c>
    </row>
    <row r="105" spans="1:8" ht="30" customHeight="1" x14ac:dyDescent="0.25">
      <c r="A105" s="80"/>
      <c r="B105" s="150">
        <v>3722</v>
      </c>
      <c r="C105" s="151"/>
      <c r="D105" s="152"/>
      <c r="E105" s="79" t="s">
        <v>150</v>
      </c>
      <c r="F105" s="86"/>
      <c r="G105" s="86">
        <v>27865.3</v>
      </c>
      <c r="H105" s="106" t="e">
        <f t="shared" si="4"/>
        <v>#DIV/0!</v>
      </c>
    </row>
    <row r="106" spans="1:8" ht="30" customHeight="1" x14ac:dyDescent="0.25">
      <c r="A106" s="80"/>
      <c r="B106" s="181" t="s">
        <v>198</v>
      </c>
      <c r="C106" s="182"/>
      <c r="D106" s="183"/>
      <c r="E106" s="83" t="s">
        <v>199</v>
      </c>
      <c r="F106" s="102">
        <f>F107</f>
        <v>1068</v>
      </c>
      <c r="G106" s="102">
        <f>G107</f>
        <v>1068</v>
      </c>
      <c r="H106" s="106">
        <f t="shared" si="4"/>
        <v>100</v>
      </c>
    </row>
    <row r="107" spans="1:8" ht="30" customHeight="1" x14ac:dyDescent="0.25">
      <c r="A107" s="80"/>
      <c r="B107" s="172" t="s">
        <v>167</v>
      </c>
      <c r="C107" s="173"/>
      <c r="D107" s="174"/>
      <c r="E107" s="82" t="s">
        <v>168</v>
      </c>
      <c r="F107" s="86">
        <f>F108</f>
        <v>1068</v>
      </c>
      <c r="G107" s="86">
        <f>G108</f>
        <v>1068</v>
      </c>
      <c r="H107" s="106">
        <f t="shared" si="4"/>
        <v>100</v>
      </c>
    </row>
    <row r="108" spans="1:8" ht="30" customHeight="1" x14ac:dyDescent="0.25">
      <c r="A108" s="80"/>
      <c r="B108" s="153">
        <v>3</v>
      </c>
      <c r="C108" s="154"/>
      <c r="D108" s="155"/>
      <c r="E108" s="79" t="s">
        <v>4</v>
      </c>
      <c r="F108" s="86">
        <v>1068</v>
      </c>
      <c r="G108" s="86">
        <f>G109</f>
        <v>1068</v>
      </c>
      <c r="H108" s="106">
        <f t="shared" si="4"/>
        <v>100</v>
      </c>
    </row>
    <row r="109" spans="1:8" ht="30" customHeight="1" x14ac:dyDescent="0.25">
      <c r="A109" s="80"/>
      <c r="B109" s="175">
        <v>32</v>
      </c>
      <c r="C109" s="176"/>
      <c r="D109" s="177"/>
      <c r="E109" s="79" t="s">
        <v>129</v>
      </c>
      <c r="F109" s="86">
        <v>1068</v>
      </c>
      <c r="G109" s="86">
        <f>G110+G111</f>
        <v>1068</v>
      </c>
      <c r="H109" s="106">
        <f t="shared" si="4"/>
        <v>100</v>
      </c>
    </row>
    <row r="110" spans="1:8" ht="30" customHeight="1" x14ac:dyDescent="0.25">
      <c r="A110" s="80"/>
      <c r="B110" s="150">
        <v>3231</v>
      </c>
      <c r="C110" s="151"/>
      <c r="D110" s="152"/>
      <c r="E110" s="79" t="s">
        <v>232</v>
      </c>
      <c r="F110" s="86"/>
      <c r="G110" s="86">
        <v>991</v>
      </c>
      <c r="H110" s="106" t="e">
        <f t="shared" si="4"/>
        <v>#DIV/0!</v>
      </c>
    </row>
    <row r="111" spans="1:8" ht="30" customHeight="1" x14ac:dyDescent="0.25">
      <c r="A111" s="80"/>
      <c r="B111" s="60">
        <v>3239</v>
      </c>
      <c r="C111" s="92"/>
      <c r="D111" s="93"/>
      <c r="E111" s="79" t="s">
        <v>233</v>
      </c>
      <c r="F111" s="86"/>
      <c r="G111" s="86">
        <v>77</v>
      </c>
      <c r="H111" s="106" t="e">
        <f t="shared" si="4"/>
        <v>#DIV/0!</v>
      </c>
    </row>
    <row r="112" spans="1:8" ht="30" customHeight="1" x14ac:dyDescent="0.25">
      <c r="A112" s="80"/>
      <c r="B112" s="153">
        <v>4</v>
      </c>
      <c r="C112" s="154"/>
      <c r="D112" s="155"/>
      <c r="E112" s="79" t="s">
        <v>6</v>
      </c>
      <c r="F112" s="81"/>
      <c r="G112" s="81"/>
      <c r="H112" s="106" t="e">
        <f t="shared" si="4"/>
        <v>#DIV/0!</v>
      </c>
    </row>
    <row r="113" spans="1:8" ht="30" customHeight="1" x14ac:dyDescent="0.25">
      <c r="A113" s="80"/>
      <c r="B113" s="175">
        <v>42</v>
      </c>
      <c r="C113" s="176"/>
      <c r="D113" s="177"/>
      <c r="E113" s="79" t="s">
        <v>76</v>
      </c>
      <c r="F113" s="81"/>
      <c r="G113" s="81"/>
      <c r="H113" s="106" t="e">
        <f t="shared" si="4"/>
        <v>#DIV/0!</v>
      </c>
    </row>
    <row r="114" spans="1:8" ht="30" customHeight="1" x14ac:dyDescent="0.25">
      <c r="A114" s="80"/>
      <c r="B114" s="172" t="s">
        <v>183</v>
      </c>
      <c r="C114" s="173"/>
      <c r="D114" s="174"/>
      <c r="E114" s="82" t="s">
        <v>184</v>
      </c>
      <c r="F114" s="81"/>
      <c r="G114" s="81"/>
      <c r="H114" s="106" t="e">
        <f t="shared" si="4"/>
        <v>#DIV/0!</v>
      </c>
    </row>
    <row r="115" spans="1:8" ht="30" customHeight="1" x14ac:dyDescent="0.25">
      <c r="A115" s="80"/>
      <c r="B115" s="153">
        <v>3</v>
      </c>
      <c r="C115" s="154"/>
      <c r="D115" s="155"/>
      <c r="E115" s="79" t="s">
        <v>4</v>
      </c>
      <c r="F115" s="81"/>
      <c r="G115" s="81"/>
      <c r="H115" s="106" t="e">
        <f t="shared" si="4"/>
        <v>#DIV/0!</v>
      </c>
    </row>
    <row r="116" spans="1:8" ht="30" customHeight="1" x14ac:dyDescent="0.25">
      <c r="A116" s="80"/>
      <c r="B116" s="153">
        <v>32</v>
      </c>
      <c r="C116" s="154"/>
      <c r="D116" s="155"/>
      <c r="E116" s="79" t="s">
        <v>12</v>
      </c>
      <c r="F116" s="81"/>
      <c r="G116" s="81"/>
      <c r="H116" s="106" t="e">
        <f t="shared" si="4"/>
        <v>#DIV/0!</v>
      </c>
    </row>
    <row r="117" spans="1:8" ht="30" customHeight="1" x14ac:dyDescent="0.25">
      <c r="A117" s="80"/>
      <c r="B117" s="181" t="s">
        <v>200</v>
      </c>
      <c r="C117" s="182"/>
      <c r="D117" s="183"/>
      <c r="E117" s="83" t="s">
        <v>201</v>
      </c>
      <c r="F117" s="102">
        <f>F118</f>
        <v>0</v>
      </c>
      <c r="G117" s="102">
        <f>G118</f>
        <v>0</v>
      </c>
      <c r="H117" s="106" t="e">
        <f t="shared" si="4"/>
        <v>#DIV/0!</v>
      </c>
    </row>
    <row r="118" spans="1:8" ht="30" customHeight="1" x14ac:dyDescent="0.25">
      <c r="A118" s="80"/>
      <c r="B118" s="172" t="s">
        <v>167</v>
      </c>
      <c r="C118" s="173"/>
      <c r="D118" s="174"/>
      <c r="E118" s="82" t="s">
        <v>168</v>
      </c>
      <c r="F118" s="86">
        <f>F119</f>
        <v>0</v>
      </c>
      <c r="G118" s="86">
        <f>G119</f>
        <v>0</v>
      </c>
      <c r="H118" s="106" t="e">
        <f t="shared" si="4"/>
        <v>#DIV/0!</v>
      </c>
    </row>
    <row r="119" spans="1:8" ht="30" customHeight="1" x14ac:dyDescent="0.25">
      <c r="A119" s="80"/>
      <c r="B119" s="153">
        <v>3</v>
      </c>
      <c r="C119" s="154"/>
      <c r="D119" s="155"/>
      <c r="E119" s="79" t="s">
        <v>4</v>
      </c>
      <c r="F119" s="86">
        <v>0</v>
      </c>
      <c r="G119" s="86">
        <f>G120</f>
        <v>0</v>
      </c>
      <c r="H119" s="106" t="e">
        <f t="shared" si="4"/>
        <v>#DIV/0!</v>
      </c>
    </row>
    <row r="120" spans="1:8" ht="30" customHeight="1" x14ac:dyDescent="0.25">
      <c r="A120" s="80"/>
      <c r="B120" s="175">
        <v>32</v>
      </c>
      <c r="C120" s="176"/>
      <c r="D120" s="177"/>
      <c r="E120" s="79" t="s">
        <v>123</v>
      </c>
      <c r="F120" s="86">
        <v>0</v>
      </c>
      <c r="G120" s="86">
        <f>G121</f>
        <v>0</v>
      </c>
      <c r="H120" s="106" t="e">
        <f t="shared" si="4"/>
        <v>#DIV/0!</v>
      </c>
    </row>
    <row r="121" spans="1:8" ht="30" customHeight="1" x14ac:dyDescent="0.25">
      <c r="A121" s="80"/>
      <c r="B121" s="150">
        <v>322190</v>
      </c>
      <c r="C121" s="151"/>
      <c r="D121" s="152"/>
      <c r="E121" s="79" t="s">
        <v>234</v>
      </c>
      <c r="F121" s="86"/>
      <c r="G121" s="86">
        <v>0</v>
      </c>
      <c r="H121" s="106" t="e">
        <f t="shared" si="4"/>
        <v>#DIV/0!</v>
      </c>
    </row>
    <row r="122" spans="1:8" ht="30" customHeight="1" x14ac:dyDescent="0.25">
      <c r="A122" s="80"/>
      <c r="B122" s="181" t="s">
        <v>202</v>
      </c>
      <c r="C122" s="182"/>
      <c r="D122" s="183"/>
      <c r="E122" s="83" t="s">
        <v>203</v>
      </c>
      <c r="F122" s="102">
        <f>F123</f>
        <v>20179</v>
      </c>
      <c r="G122" s="102">
        <f>G123</f>
        <v>20749.150000000001</v>
      </c>
      <c r="H122" s="106">
        <f t="shared" si="4"/>
        <v>102.82546211407899</v>
      </c>
    </row>
    <row r="123" spans="1:8" ht="30" customHeight="1" x14ac:dyDescent="0.25">
      <c r="A123" s="80"/>
      <c r="B123" s="172" t="s">
        <v>181</v>
      </c>
      <c r="C123" s="173"/>
      <c r="D123" s="174"/>
      <c r="E123" s="82" t="s">
        <v>204</v>
      </c>
      <c r="F123" s="86">
        <f>F124</f>
        <v>20179</v>
      </c>
      <c r="G123" s="86">
        <f>G124</f>
        <v>20749.150000000001</v>
      </c>
      <c r="H123" s="106">
        <f t="shared" si="4"/>
        <v>102.82546211407899</v>
      </c>
    </row>
    <row r="124" spans="1:8" ht="30" customHeight="1" x14ac:dyDescent="0.25">
      <c r="A124" s="80"/>
      <c r="B124" s="153">
        <v>4</v>
      </c>
      <c r="C124" s="154"/>
      <c r="D124" s="155"/>
      <c r="E124" s="79" t="s">
        <v>205</v>
      </c>
      <c r="F124" s="86">
        <v>20179</v>
      </c>
      <c r="G124" s="86">
        <f>G125</f>
        <v>20749.150000000001</v>
      </c>
      <c r="H124" s="106">
        <f t="shared" si="4"/>
        <v>102.82546211407899</v>
      </c>
    </row>
    <row r="125" spans="1:8" ht="30" customHeight="1" x14ac:dyDescent="0.25">
      <c r="A125" s="80"/>
      <c r="B125" s="175">
        <v>42</v>
      </c>
      <c r="C125" s="176"/>
      <c r="D125" s="177"/>
      <c r="E125" s="79" t="s">
        <v>206</v>
      </c>
      <c r="F125" s="86">
        <v>20179</v>
      </c>
      <c r="G125" s="86">
        <f>G126</f>
        <v>20749.150000000001</v>
      </c>
      <c r="H125" s="106">
        <f t="shared" si="4"/>
        <v>102.82546211407899</v>
      </c>
    </row>
    <row r="126" spans="1:8" ht="30" customHeight="1" x14ac:dyDescent="0.25">
      <c r="A126" s="80"/>
      <c r="B126" s="150">
        <v>4241</v>
      </c>
      <c r="C126" s="151"/>
      <c r="D126" s="152"/>
      <c r="E126" s="79" t="s">
        <v>206</v>
      </c>
      <c r="F126" s="86"/>
      <c r="G126" s="86">
        <v>20749.150000000001</v>
      </c>
      <c r="H126" s="106" t="e">
        <f t="shared" si="4"/>
        <v>#DIV/0!</v>
      </c>
    </row>
    <row r="127" spans="1:8" ht="30" customHeight="1" x14ac:dyDescent="0.25">
      <c r="A127" s="80"/>
      <c r="B127" s="181" t="s">
        <v>207</v>
      </c>
      <c r="C127" s="182"/>
      <c r="D127" s="183"/>
      <c r="E127" s="83" t="s">
        <v>208</v>
      </c>
      <c r="F127" s="86">
        <f>F128</f>
        <v>600</v>
      </c>
      <c r="G127" s="81"/>
      <c r="H127" s="106">
        <f t="shared" si="4"/>
        <v>0</v>
      </c>
    </row>
    <row r="128" spans="1:8" ht="30" customHeight="1" x14ac:dyDescent="0.25">
      <c r="A128" s="80"/>
      <c r="B128" s="172" t="s">
        <v>181</v>
      </c>
      <c r="C128" s="173"/>
      <c r="D128" s="174"/>
      <c r="E128" s="82" t="s">
        <v>264</v>
      </c>
      <c r="F128" s="86">
        <f>F129</f>
        <v>600</v>
      </c>
      <c r="G128" s="81"/>
      <c r="H128" s="106">
        <f t="shared" si="4"/>
        <v>0</v>
      </c>
    </row>
    <row r="129" spans="1:8" ht="30" customHeight="1" x14ac:dyDescent="0.25">
      <c r="A129" s="80"/>
      <c r="B129" s="153">
        <v>3</v>
      </c>
      <c r="C129" s="154"/>
      <c r="D129" s="155"/>
      <c r="E129" s="79" t="s">
        <v>4</v>
      </c>
      <c r="F129" s="86">
        <v>600</v>
      </c>
      <c r="G129" s="81"/>
      <c r="H129" s="106">
        <f t="shared" si="4"/>
        <v>0</v>
      </c>
    </row>
    <row r="130" spans="1:8" ht="30" customHeight="1" x14ac:dyDescent="0.25">
      <c r="A130" s="80"/>
      <c r="B130" s="175">
        <v>32</v>
      </c>
      <c r="C130" s="176"/>
      <c r="D130" s="177"/>
      <c r="E130" s="79" t="s">
        <v>12</v>
      </c>
      <c r="F130" s="86">
        <v>600</v>
      </c>
      <c r="G130" s="81"/>
      <c r="H130" s="106">
        <f t="shared" si="4"/>
        <v>0</v>
      </c>
    </row>
    <row r="131" spans="1:8" ht="30" customHeight="1" x14ac:dyDescent="0.25">
      <c r="A131" s="80"/>
      <c r="B131" s="181" t="s">
        <v>211</v>
      </c>
      <c r="C131" s="182"/>
      <c r="D131" s="183"/>
      <c r="E131" s="83" t="s">
        <v>212</v>
      </c>
      <c r="F131" s="102">
        <f>F132+F144</f>
        <v>12616</v>
      </c>
      <c r="G131" s="102">
        <f>G132+G144</f>
        <v>7082.920000000001</v>
      </c>
      <c r="H131" s="106">
        <f t="shared" si="4"/>
        <v>56.142358909321501</v>
      </c>
    </row>
    <row r="132" spans="1:8" ht="30" customHeight="1" x14ac:dyDescent="0.25">
      <c r="A132" s="80"/>
      <c r="B132" s="172" t="s">
        <v>177</v>
      </c>
      <c r="C132" s="173"/>
      <c r="D132" s="174"/>
      <c r="E132" s="82" t="s">
        <v>178</v>
      </c>
      <c r="F132" s="86">
        <f>F133+F141</f>
        <v>12516</v>
      </c>
      <c r="G132" s="86">
        <f>G133+G141</f>
        <v>7082.920000000001</v>
      </c>
      <c r="H132" s="106">
        <f t="shared" si="4"/>
        <v>56.590923617769263</v>
      </c>
    </row>
    <row r="133" spans="1:8" ht="30" customHeight="1" x14ac:dyDescent="0.25">
      <c r="A133" s="80"/>
      <c r="B133" s="153">
        <v>3</v>
      </c>
      <c r="C133" s="154"/>
      <c r="D133" s="155"/>
      <c r="E133" s="79" t="s">
        <v>4</v>
      </c>
      <c r="F133" s="86">
        <f>F134</f>
        <v>11200</v>
      </c>
      <c r="G133" s="86">
        <f>G134+G139</f>
        <v>7082.920000000001</v>
      </c>
      <c r="H133" s="106">
        <f t="shared" si="4"/>
        <v>63.24035714285715</v>
      </c>
    </row>
    <row r="134" spans="1:8" ht="30" customHeight="1" x14ac:dyDescent="0.25">
      <c r="A134" s="80"/>
      <c r="B134" s="175">
        <v>32</v>
      </c>
      <c r="C134" s="176"/>
      <c r="D134" s="177"/>
      <c r="E134" s="79" t="s">
        <v>12</v>
      </c>
      <c r="F134" s="86">
        <v>11200</v>
      </c>
      <c r="G134" s="86">
        <f>G135+G136+G137+G138</f>
        <v>7082.920000000001</v>
      </c>
      <c r="H134" s="106">
        <f t="shared" si="4"/>
        <v>63.24035714285715</v>
      </c>
    </row>
    <row r="135" spans="1:8" ht="30" customHeight="1" x14ac:dyDescent="0.25">
      <c r="A135" s="80"/>
      <c r="B135" s="150">
        <v>3211</v>
      </c>
      <c r="C135" s="151"/>
      <c r="D135" s="152"/>
      <c r="E135" s="79" t="s">
        <v>119</v>
      </c>
      <c r="F135" s="86"/>
      <c r="G135" s="99">
        <v>2200.11</v>
      </c>
      <c r="H135" s="106" t="e">
        <f t="shared" si="4"/>
        <v>#DIV/0!</v>
      </c>
    </row>
    <row r="136" spans="1:8" ht="30" customHeight="1" x14ac:dyDescent="0.25">
      <c r="A136" s="80"/>
      <c r="B136" s="150">
        <v>3221</v>
      </c>
      <c r="C136" s="151"/>
      <c r="D136" s="152"/>
      <c r="E136" s="79" t="s">
        <v>123</v>
      </c>
      <c r="F136" s="86"/>
      <c r="G136" s="99">
        <v>552.11</v>
      </c>
      <c r="H136" s="106" t="e">
        <f t="shared" si="4"/>
        <v>#DIV/0!</v>
      </c>
    </row>
    <row r="137" spans="1:8" ht="30" customHeight="1" x14ac:dyDescent="0.25">
      <c r="A137" s="80"/>
      <c r="B137" s="150">
        <v>3231</v>
      </c>
      <c r="C137" s="151"/>
      <c r="D137" s="152"/>
      <c r="E137" s="79" t="s">
        <v>129</v>
      </c>
      <c r="F137" s="86"/>
      <c r="G137" s="99">
        <v>2870.32</v>
      </c>
      <c r="H137" s="106" t="e">
        <f t="shared" si="4"/>
        <v>#DIV/0!</v>
      </c>
    </row>
    <row r="138" spans="1:8" ht="30" customHeight="1" x14ac:dyDescent="0.25">
      <c r="A138" s="80"/>
      <c r="B138" s="150">
        <v>3291</v>
      </c>
      <c r="C138" s="151"/>
      <c r="D138" s="152"/>
      <c r="E138" s="79" t="s">
        <v>139</v>
      </c>
      <c r="F138" s="86"/>
      <c r="G138" s="99">
        <v>1460.38</v>
      </c>
      <c r="H138" s="106" t="e">
        <f t="shared" si="4"/>
        <v>#DIV/0!</v>
      </c>
    </row>
    <row r="139" spans="1:8" ht="30" customHeight="1" x14ac:dyDescent="0.25">
      <c r="A139" s="80"/>
      <c r="B139" s="175">
        <v>34</v>
      </c>
      <c r="C139" s="176"/>
      <c r="D139" s="177"/>
      <c r="E139" s="79" t="s">
        <v>74</v>
      </c>
      <c r="F139" s="86"/>
      <c r="G139" s="86">
        <f>G140</f>
        <v>0</v>
      </c>
      <c r="H139" s="106" t="e">
        <f t="shared" si="4"/>
        <v>#DIV/0!</v>
      </c>
    </row>
    <row r="140" spans="1:8" ht="30" customHeight="1" x14ac:dyDescent="0.25">
      <c r="A140" s="80"/>
      <c r="B140" s="150">
        <v>3431</v>
      </c>
      <c r="C140" s="151"/>
      <c r="D140" s="152"/>
      <c r="E140" s="79" t="s">
        <v>145</v>
      </c>
      <c r="F140" s="86"/>
      <c r="G140" s="86">
        <v>0</v>
      </c>
      <c r="H140" s="106" t="e">
        <f t="shared" si="4"/>
        <v>#DIV/0!</v>
      </c>
    </row>
    <row r="141" spans="1:8" ht="30" customHeight="1" x14ac:dyDescent="0.25">
      <c r="A141" s="80"/>
      <c r="B141" s="153">
        <v>4</v>
      </c>
      <c r="C141" s="154"/>
      <c r="D141" s="155"/>
      <c r="E141" s="79" t="s">
        <v>6</v>
      </c>
      <c r="F141" s="86">
        <f>F142</f>
        <v>1316</v>
      </c>
      <c r="G141" s="86">
        <f>G142</f>
        <v>0</v>
      </c>
      <c r="H141" s="106">
        <f t="shared" si="4"/>
        <v>0</v>
      </c>
    </row>
    <row r="142" spans="1:8" ht="30" customHeight="1" x14ac:dyDescent="0.25">
      <c r="A142" s="80"/>
      <c r="B142" s="175">
        <v>42</v>
      </c>
      <c r="C142" s="176"/>
      <c r="D142" s="177"/>
      <c r="E142" s="79" t="s">
        <v>76</v>
      </c>
      <c r="F142" s="86">
        <v>1316</v>
      </c>
      <c r="G142" s="86">
        <v>0</v>
      </c>
      <c r="H142" s="106">
        <f t="shared" si="4"/>
        <v>0</v>
      </c>
    </row>
    <row r="143" spans="1:8" ht="30" customHeight="1" x14ac:dyDescent="0.25">
      <c r="A143" s="80"/>
      <c r="B143" s="150">
        <v>4223</v>
      </c>
      <c r="C143" s="151"/>
      <c r="D143" s="152"/>
      <c r="E143" s="79" t="s">
        <v>231</v>
      </c>
      <c r="F143" s="86"/>
      <c r="G143" s="86">
        <v>0</v>
      </c>
      <c r="H143" s="106" t="e">
        <f t="shared" si="4"/>
        <v>#DIV/0!</v>
      </c>
    </row>
    <row r="144" spans="1:8" ht="30" customHeight="1" x14ac:dyDescent="0.25">
      <c r="A144" s="80"/>
      <c r="B144" s="172" t="s">
        <v>209</v>
      </c>
      <c r="C144" s="173"/>
      <c r="D144" s="174"/>
      <c r="E144" s="82" t="s">
        <v>210</v>
      </c>
      <c r="F144" s="86">
        <f>F145</f>
        <v>100</v>
      </c>
      <c r="G144" s="81"/>
      <c r="H144" s="106">
        <f t="shared" si="4"/>
        <v>0</v>
      </c>
    </row>
    <row r="145" spans="1:8" ht="30" customHeight="1" x14ac:dyDescent="0.25">
      <c r="A145" s="80"/>
      <c r="B145" s="153">
        <v>3</v>
      </c>
      <c r="C145" s="154"/>
      <c r="D145" s="155"/>
      <c r="E145" s="79" t="s">
        <v>4</v>
      </c>
      <c r="F145" s="86">
        <v>100</v>
      </c>
      <c r="G145" s="81"/>
      <c r="H145" s="106">
        <f t="shared" si="4"/>
        <v>0</v>
      </c>
    </row>
    <row r="146" spans="1:8" ht="30" customHeight="1" x14ac:dyDescent="0.25">
      <c r="A146" s="80"/>
      <c r="B146" s="175">
        <v>32</v>
      </c>
      <c r="C146" s="176"/>
      <c r="D146" s="177"/>
      <c r="E146" s="79" t="s">
        <v>75</v>
      </c>
      <c r="F146" s="86">
        <v>100</v>
      </c>
      <c r="G146" s="81"/>
      <c r="H146" s="106">
        <f t="shared" si="4"/>
        <v>0</v>
      </c>
    </row>
    <row r="147" spans="1:8" ht="30" customHeight="1" x14ac:dyDescent="0.25">
      <c r="A147" s="80"/>
      <c r="B147" s="181" t="s">
        <v>213</v>
      </c>
      <c r="C147" s="182"/>
      <c r="D147" s="183"/>
      <c r="E147" s="83" t="s">
        <v>214</v>
      </c>
      <c r="F147" s="86">
        <v>0</v>
      </c>
      <c r="G147" s="86">
        <v>0</v>
      </c>
      <c r="H147" s="106" t="e">
        <f t="shared" si="4"/>
        <v>#DIV/0!</v>
      </c>
    </row>
    <row r="148" spans="1:8" ht="30" customHeight="1" x14ac:dyDescent="0.25">
      <c r="A148" s="80"/>
      <c r="B148" s="172" t="s">
        <v>175</v>
      </c>
      <c r="C148" s="173"/>
      <c r="D148" s="174"/>
      <c r="E148" s="82" t="s">
        <v>176</v>
      </c>
      <c r="F148" s="81"/>
      <c r="G148" s="81"/>
      <c r="H148" s="106" t="e">
        <f t="shared" si="4"/>
        <v>#DIV/0!</v>
      </c>
    </row>
    <row r="149" spans="1:8" ht="30" customHeight="1" x14ac:dyDescent="0.25">
      <c r="A149" s="80"/>
      <c r="B149" s="153">
        <v>3</v>
      </c>
      <c r="C149" s="154"/>
      <c r="D149" s="155"/>
      <c r="E149" s="79" t="s">
        <v>4</v>
      </c>
      <c r="F149" s="81"/>
      <c r="G149" s="81"/>
      <c r="H149" s="106" t="e">
        <f t="shared" si="4"/>
        <v>#DIV/0!</v>
      </c>
    </row>
    <row r="150" spans="1:8" ht="30" customHeight="1" x14ac:dyDescent="0.25">
      <c r="A150" s="80"/>
      <c r="B150" s="175">
        <v>32</v>
      </c>
      <c r="C150" s="176"/>
      <c r="D150" s="177"/>
      <c r="E150" s="79" t="s">
        <v>12</v>
      </c>
      <c r="F150" s="81"/>
      <c r="G150" s="81"/>
      <c r="H150" s="106" t="e">
        <f t="shared" si="4"/>
        <v>#DIV/0!</v>
      </c>
    </row>
    <row r="151" spans="1:8" ht="30" customHeight="1" x14ac:dyDescent="0.25">
      <c r="A151" s="80"/>
      <c r="B151" s="175">
        <v>34</v>
      </c>
      <c r="C151" s="176"/>
      <c r="D151" s="177"/>
      <c r="E151" s="79" t="s">
        <v>74</v>
      </c>
      <c r="F151" s="81"/>
      <c r="G151" s="81"/>
      <c r="H151" s="106" t="e">
        <f t="shared" si="4"/>
        <v>#DIV/0!</v>
      </c>
    </row>
    <row r="152" spans="1:8" ht="30" customHeight="1" x14ac:dyDescent="0.25">
      <c r="A152" s="80"/>
      <c r="B152" s="181" t="s">
        <v>215</v>
      </c>
      <c r="C152" s="182"/>
      <c r="D152" s="183"/>
      <c r="E152" s="83" t="s">
        <v>216</v>
      </c>
      <c r="F152" s="102">
        <f>F153</f>
        <v>80000</v>
      </c>
      <c r="G152" s="102">
        <f t="shared" ref="G152" si="5">G153</f>
        <v>77991.13</v>
      </c>
      <c r="H152" s="106">
        <f t="shared" si="4"/>
        <v>97.488912499999998</v>
      </c>
    </row>
    <row r="153" spans="1:8" ht="30" customHeight="1" x14ac:dyDescent="0.25">
      <c r="A153" s="80"/>
      <c r="B153" s="172" t="s">
        <v>181</v>
      </c>
      <c r="C153" s="173"/>
      <c r="D153" s="174"/>
      <c r="E153" s="82" t="s">
        <v>204</v>
      </c>
      <c r="F153" s="86">
        <f>F154</f>
        <v>80000</v>
      </c>
      <c r="G153" s="86">
        <f>G154</f>
        <v>77991.13</v>
      </c>
      <c r="H153" s="106">
        <f t="shared" si="4"/>
        <v>97.488912499999998</v>
      </c>
    </row>
    <row r="154" spans="1:8" ht="30" customHeight="1" x14ac:dyDescent="0.25">
      <c r="A154" s="80"/>
      <c r="B154" s="153">
        <v>3</v>
      </c>
      <c r="C154" s="154"/>
      <c r="D154" s="155"/>
      <c r="E154" s="79" t="s">
        <v>4</v>
      </c>
      <c r="F154" s="86">
        <v>80000</v>
      </c>
      <c r="G154" s="86">
        <f>G155</f>
        <v>77991.13</v>
      </c>
      <c r="H154" s="106">
        <f t="shared" si="4"/>
        <v>97.488912499999998</v>
      </c>
    </row>
    <row r="155" spans="1:8" ht="30" customHeight="1" x14ac:dyDescent="0.25">
      <c r="A155" s="80"/>
      <c r="B155" s="175">
        <v>32</v>
      </c>
      <c r="C155" s="176"/>
      <c r="D155" s="177"/>
      <c r="E155" s="79" t="s">
        <v>12</v>
      </c>
      <c r="F155" s="86">
        <v>80000</v>
      </c>
      <c r="G155" s="86">
        <f>G156</f>
        <v>77991.13</v>
      </c>
      <c r="H155" s="106">
        <f t="shared" si="4"/>
        <v>97.488912499999998</v>
      </c>
    </row>
    <row r="156" spans="1:8" ht="30" customHeight="1" x14ac:dyDescent="0.25">
      <c r="A156" s="80"/>
      <c r="B156" s="150">
        <v>3222</v>
      </c>
      <c r="C156" s="151"/>
      <c r="D156" s="152"/>
      <c r="E156" s="79" t="s">
        <v>125</v>
      </c>
      <c r="F156" s="86"/>
      <c r="G156" s="86">
        <v>77991.13</v>
      </c>
      <c r="H156" s="106" t="e">
        <f t="shared" si="4"/>
        <v>#DIV/0!</v>
      </c>
    </row>
    <row r="157" spans="1:8" ht="30" customHeight="1" x14ac:dyDescent="0.25">
      <c r="A157" s="80"/>
      <c r="B157" s="181" t="s">
        <v>217</v>
      </c>
      <c r="C157" s="182"/>
      <c r="D157" s="183"/>
      <c r="E157" s="83" t="s">
        <v>218</v>
      </c>
      <c r="F157" s="102">
        <f>F158</f>
        <v>779</v>
      </c>
      <c r="G157" s="103">
        <f>G158</f>
        <v>778.51</v>
      </c>
      <c r="H157" s="106">
        <f t="shared" si="4"/>
        <v>99.937098844672661</v>
      </c>
    </row>
    <row r="158" spans="1:8" ht="30" customHeight="1" x14ac:dyDescent="0.25">
      <c r="A158" s="80"/>
      <c r="B158" s="172" t="s">
        <v>181</v>
      </c>
      <c r="C158" s="173"/>
      <c r="D158" s="174"/>
      <c r="E158" s="82" t="s">
        <v>204</v>
      </c>
      <c r="F158" s="86">
        <f>F159</f>
        <v>779</v>
      </c>
      <c r="G158" s="81">
        <f>G159</f>
        <v>778.51</v>
      </c>
      <c r="H158" s="106">
        <f t="shared" si="4"/>
        <v>99.937098844672661</v>
      </c>
    </row>
    <row r="159" spans="1:8" ht="30" customHeight="1" x14ac:dyDescent="0.25">
      <c r="A159" s="80"/>
      <c r="B159" s="153">
        <v>3</v>
      </c>
      <c r="C159" s="154"/>
      <c r="D159" s="155"/>
      <c r="E159" s="79" t="s">
        <v>4</v>
      </c>
      <c r="F159" s="86">
        <v>779</v>
      </c>
      <c r="G159" s="81">
        <f>G161</f>
        <v>778.51</v>
      </c>
      <c r="H159" s="106">
        <f t="shared" si="4"/>
        <v>99.937098844672661</v>
      </c>
    </row>
    <row r="160" spans="1:8" ht="30" customHeight="1" x14ac:dyDescent="0.25">
      <c r="A160" s="80"/>
      <c r="B160" s="175">
        <v>38</v>
      </c>
      <c r="C160" s="176"/>
      <c r="D160" s="177"/>
      <c r="E160" s="79" t="s">
        <v>75</v>
      </c>
      <c r="F160" s="86">
        <v>779</v>
      </c>
      <c r="G160" s="81">
        <f>G161</f>
        <v>778.51</v>
      </c>
      <c r="H160" s="106">
        <f t="shared" si="4"/>
        <v>99.937098844672661</v>
      </c>
    </row>
    <row r="161" spans="1:8" ht="30" customHeight="1" x14ac:dyDescent="0.25">
      <c r="A161" s="80"/>
      <c r="B161" s="150">
        <v>3811</v>
      </c>
      <c r="C161" s="151"/>
      <c r="D161" s="152"/>
      <c r="E161" s="79" t="s">
        <v>235</v>
      </c>
      <c r="F161" s="86"/>
      <c r="G161" s="81">
        <v>778.51</v>
      </c>
      <c r="H161" s="106" t="e">
        <f t="shared" si="4"/>
        <v>#DIV/0!</v>
      </c>
    </row>
    <row r="162" spans="1:8" ht="30" customHeight="1" x14ac:dyDescent="0.25">
      <c r="A162" s="80"/>
      <c r="B162" s="181" t="s">
        <v>219</v>
      </c>
      <c r="C162" s="182"/>
      <c r="D162" s="183"/>
      <c r="E162" s="83" t="s">
        <v>220</v>
      </c>
      <c r="F162" s="89">
        <f>F163+F166</f>
        <v>2247</v>
      </c>
      <c r="G162" s="89">
        <f>G163+G166</f>
        <v>1941.37</v>
      </c>
      <c r="H162" s="106">
        <f t="shared" si="4"/>
        <v>86.398308856252783</v>
      </c>
    </row>
    <row r="163" spans="1:8" ht="30" customHeight="1" x14ac:dyDescent="0.25">
      <c r="A163" s="80"/>
      <c r="B163" s="172" t="s">
        <v>169</v>
      </c>
      <c r="C163" s="173"/>
      <c r="D163" s="174"/>
      <c r="E163" s="82" t="s">
        <v>204</v>
      </c>
      <c r="F163" s="86">
        <v>1942</v>
      </c>
      <c r="G163" s="86">
        <f>G164</f>
        <v>1941.37</v>
      </c>
      <c r="H163" s="106">
        <f t="shared" si="4"/>
        <v>99.967559217301755</v>
      </c>
    </row>
    <row r="164" spans="1:8" ht="30" customHeight="1" x14ac:dyDescent="0.25">
      <c r="A164" s="80"/>
      <c r="B164" s="153">
        <v>3</v>
      </c>
      <c r="C164" s="154"/>
      <c r="D164" s="155"/>
      <c r="E164" s="79" t="s">
        <v>4</v>
      </c>
      <c r="F164" s="86">
        <v>1942</v>
      </c>
      <c r="G164" s="86">
        <f>G165</f>
        <v>1941.37</v>
      </c>
      <c r="H164" s="106">
        <f t="shared" si="4"/>
        <v>99.967559217301755</v>
      </c>
    </row>
    <row r="165" spans="1:8" ht="30" customHeight="1" x14ac:dyDescent="0.25">
      <c r="A165" s="80"/>
      <c r="B165" s="175">
        <v>32</v>
      </c>
      <c r="C165" s="176"/>
      <c r="D165" s="177"/>
      <c r="E165" s="79" t="s">
        <v>12</v>
      </c>
      <c r="F165" s="86">
        <v>1942</v>
      </c>
      <c r="G165" s="86">
        <v>1941.37</v>
      </c>
      <c r="H165" s="106">
        <f t="shared" si="4"/>
        <v>99.967559217301755</v>
      </c>
    </row>
    <row r="166" spans="1:8" ht="30" customHeight="1" x14ac:dyDescent="0.25">
      <c r="A166" s="80"/>
      <c r="B166" s="172" t="s">
        <v>192</v>
      </c>
      <c r="C166" s="173"/>
      <c r="D166" s="174"/>
      <c r="E166" s="82" t="s">
        <v>204</v>
      </c>
      <c r="F166" s="86">
        <v>305</v>
      </c>
      <c r="G166" s="81">
        <f>G167</f>
        <v>0</v>
      </c>
      <c r="H166" s="106">
        <f t="shared" si="4"/>
        <v>0</v>
      </c>
    </row>
    <row r="167" spans="1:8" ht="30" customHeight="1" x14ac:dyDescent="0.25">
      <c r="A167" s="80"/>
      <c r="B167" s="153">
        <v>3</v>
      </c>
      <c r="C167" s="154"/>
      <c r="D167" s="155"/>
      <c r="E167" s="79" t="s">
        <v>4</v>
      </c>
      <c r="F167" s="86">
        <v>305</v>
      </c>
      <c r="G167" s="81">
        <v>0</v>
      </c>
      <c r="H167" s="106">
        <f t="shared" ref="H167:H174" si="6">G167/F167*100</f>
        <v>0</v>
      </c>
    </row>
    <row r="168" spans="1:8" ht="30" customHeight="1" x14ac:dyDescent="0.25">
      <c r="A168" s="80"/>
      <c r="B168" s="175">
        <v>32</v>
      </c>
      <c r="C168" s="176"/>
      <c r="D168" s="177"/>
      <c r="E168" s="79" t="s">
        <v>12</v>
      </c>
      <c r="F168" s="86">
        <v>305</v>
      </c>
      <c r="G168" s="81">
        <v>0</v>
      </c>
      <c r="H168" s="106">
        <f t="shared" si="6"/>
        <v>0</v>
      </c>
    </row>
    <row r="169" spans="1:8" ht="25.5" customHeight="1" x14ac:dyDescent="0.25">
      <c r="B169" s="181" t="s">
        <v>165</v>
      </c>
      <c r="C169" s="182"/>
      <c r="D169" s="183"/>
      <c r="E169" s="112" t="s">
        <v>260</v>
      </c>
      <c r="F169" s="89">
        <f>F170</f>
        <v>4300</v>
      </c>
      <c r="G169" s="89">
        <f>G170</f>
        <v>4300</v>
      </c>
      <c r="H169" s="106">
        <f t="shared" si="6"/>
        <v>100</v>
      </c>
    </row>
    <row r="170" spans="1:8" ht="30.75" customHeight="1" x14ac:dyDescent="0.25">
      <c r="B170" s="172" t="s">
        <v>192</v>
      </c>
      <c r="C170" s="173"/>
      <c r="D170" s="174"/>
      <c r="E170" s="110" t="s">
        <v>204</v>
      </c>
      <c r="F170" s="86">
        <f>F171+F173</f>
        <v>4300</v>
      </c>
      <c r="G170" s="86">
        <f>G171+G173</f>
        <v>4300</v>
      </c>
      <c r="H170" s="106">
        <f t="shared" si="6"/>
        <v>100</v>
      </c>
    </row>
    <row r="171" spans="1:8" ht="33" customHeight="1" x14ac:dyDescent="0.25">
      <c r="B171" s="153">
        <v>3</v>
      </c>
      <c r="C171" s="154"/>
      <c r="D171" s="155"/>
      <c r="E171" s="111" t="s">
        <v>4</v>
      </c>
      <c r="F171" s="86">
        <v>4000</v>
      </c>
      <c r="G171" s="86">
        <v>4000</v>
      </c>
      <c r="H171" s="106">
        <f t="shared" si="6"/>
        <v>100</v>
      </c>
    </row>
    <row r="172" spans="1:8" ht="24.75" customHeight="1" x14ac:dyDescent="0.25">
      <c r="B172" s="175">
        <v>31</v>
      </c>
      <c r="C172" s="176"/>
      <c r="D172" s="177"/>
      <c r="E172" s="111" t="s">
        <v>261</v>
      </c>
      <c r="F172" s="86">
        <v>4000</v>
      </c>
      <c r="G172" s="86">
        <v>4000</v>
      </c>
      <c r="H172" s="106">
        <f t="shared" si="6"/>
        <v>100</v>
      </c>
    </row>
    <row r="173" spans="1:8" ht="30" customHeight="1" x14ac:dyDescent="0.25">
      <c r="B173" s="172">
        <v>3</v>
      </c>
      <c r="C173" s="173"/>
      <c r="D173" s="174"/>
      <c r="E173" s="113" t="s">
        <v>4</v>
      </c>
      <c r="F173" s="86">
        <v>300</v>
      </c>
      <c r="G173" s="86">
        <v>300</v>
      </c>
      <c r="H173" s="106">
        <f t="shared" si="6"/>
        <v>100</v>
      </c>
    </row>
    <row r="174" spans="1:8" ht="27" customHeight="1" x14ac:dyDescent="0.25">
      <c r="B174" s="153">
        <v>32</v>
      </c>
      <c r="C174" s="154"/>
      <c r="D174" s="155"/>
      <c r="E174" s="111" t="s">
        <v>12</v>
      </c>
      <c r="F174" s="86">
        <v>300</v>
      </c>
      <c r="G174" s="86">
        <v>300</v>
      </c>
      <c r="H174" s="106">
        <f t="shared" si="6"/>
        <v>100</v>
      </c>
    </row>
  </sheetData>
  <mergeCells count="162">
    <mergeCell ref="B169:D169"/>
    <mergeCell ref="B170:D170"/>
    <mergeCell ref="B171:D171"/>
    <mergeCell ref="B172:D172"/>
    <mergeCell ref="B173:D173"/>
    <mergeCell ref="B174:D174"/>
    <mergeCell ref="B74:D74"/>
    <mergeCell ref="B143:D143"/>
    <mergeCell ref="B82:D82"/>
    <mergeCell ref="B105:D105"/>
    <mergeCell ref="B110:D110"/>
    <mergeCell ref="B121:D121"/>
    <mergeCell ref="B126:D126"/>
    <mergeCell ref="B133:D133"/>
    <mergeCell ref="B134:D134"/>
    <mergeCell ref="B141:D141"/>
    <mergeCell ref="B142:D142"/>
    <mergeCell ref="B166:D166"/>
    <mergeCell ref="B167:D167"/>
    <mergeCell ref="B168:D168"/>
    <mergeCell ref="B160:D160"/>
    <mergeCell ref="B162:D162"/>
    <mergeCell ref="B163:D163"/>
    <mergeCell ref="B33:D33"/>
    <mergeCell ref="B34:D34"/>
    <mergeCell ref="B36:D36"/>
    <mergeCell ref="B42:D42"/>
    <mergeCell ref="B43:D43"/>
    <mergeCell ref="B53:D53"/>
    <mergeCell ref="B132:D132"/>
    <mergeCell ref="B127:D127"/>
    <mergeCell ref="B128:D128"/>
    <mergeCell ref="B129:D129"/>
    <mergeCell ref="B130:D130"/>
    <mergeCell ref="B115:D115"/>
    <mergeCell ref="B116:D116"/>
    <mergeCell ref="B117:D117"/>
    <mergeCell ref="B118:D118"/>
    <mergeCell ref="B119:D119"/>
    <mergeCell ref="B108:D108"/>
    <mergeCell ref="B109:D109"/>
    <mergeCell ref="B112:D112"/>
    <mergeCell ref="B113:D113"/>
    <mergeCell ref="B114:D114"/>
    <mergeCell ref="B102:D102"/>
    <mergeCell ref="B103:D103"/>
    <mergeCell ref="B104:D104"/>
    <mergeCell ref="B164:D164"/>
    <mergeCell ref="B165:D165"/>
    <mergeCell ref="B154:D154"/>
    <mergeCell ref="B155:D155"/>
    <mergeCell ref="B157:D157"/>
    <mergeCell ref="B158:D158"/>
    <mergeCell ref="B159:D159"/>
    <mergeCell ref="B156:D156"/>
    <mergeCell ref="B149:D149"/>
    <mergeCell ref="B150:D150"/>
    <mergeCell ref="B151:D151"/>
    <mergeCell ref="B152:D152"/>
    <mergeCell ref="B153:D153"/>
    <mergeCell ref="B161:D161"/>
    <mergeCell ref="B144:D144"/>
    <mergeCell ref="B145:D145"/>
    <mergeCell ref="B146:D146"/>
    <mergeCell ref="B147:D147"/>
    <mergeCell ref="B148:D148"/>
    <mergeCell ref="B131:D131"/>
    <mergeCell ref="B120:D120"/>
    <mergeCell ref="B122:D122"/>
    <mergeCell ref="B123:D123"/>
    <mergeCell ref="B124:D124"/>
    <mergeCell ref="B125:D125"/>
    <mergeCell ref="B135:D135"/>
    <mergeCell ref="B136:D136"/>
    <mergeCell ref="B137:D137"/>
    <mergeCell ref="B138:D138"/>
    <mergeCell ref="B139:D139"/>
    <mergeCell ref="B140:D140"/>
    <mergeCell ref="B106:D106"/>
    <mergeCell ref="B107:D107"/>
    <mergeCell ref="B96:D96"/>
    <mergeCell ref="B97:D97"/>
    <mergeCell ref="B98:D98"/>
    <mergeCell ref="B100:D100"/>
    <mergeCell ref="B101:D101"/>
    <mergeCell ref="B86:D86"/>
    <mergeCell ref="B87:D87"/>
    <mergeCell ref="B92:D92"/>
    <mergeCell ref="B93:D93"/>
    <mergeCell ref="B94:D94"/>
    <mergeCell ref="B88:D88"/>
    <mergeCell ref="B90:D90"/>
    <mergeCell ref="B89:D89"/>
    <mergeCell ref="B99:D99"/>
    <mergeCell ref="B95:D95"/>
    <mergeCell ref="B91:D91"/>
    <mergeCell ref="B80:D80"/>
    <mergeCell ref="B81:D81"/>
    <mergeCell ref="B83:D83"/>
    <mergeCell ref="B84:D84"/>
    <mergeCell ref="B85:D85"/>
    <mergeCell ref="B75:D75"/>
    <mergeCell ref="B76:D76"/>
    <mergeCell ref="B77:D77"/>
    <mergeCell ref="B78:D78"/>
    <mergeCell ref="B79:D79"/>
    <mergeCell ref="B61:D61"/>
    <mergeCell ref="B65:D65"/>
    <mergeCell ref="B70:D70"/>
    <mergeCell ref="B72:D72"/>
    <mergeCell ref="B73:D73"/>
    <mergeCell ref="B51:D51"/>
    <mergeCell ref="B52:D52"/>
    <mergeCell ref="B57:D57"/>
    <mergeCell ref="B59:D59"/>
    <mergeCell ref="B60:D60"/>
    <mergeCell ref="B54:D54"/>
    <mergeCell ref="B55:D55"/>
    <mergeCell ref="B58:D58"/>
    <mergeCell ref="B56:D56"/>
    <mergeCell ref="B62:D62"/>
    <mergeCell ref="B63:D63"/>
    <mergeCell ref="B64:D64"/>
    <mergeCell ref="B66:D66"/>
    <mergeCell ref="B67:D67"/>
    <mergeCell ref="B68:D68"/>
    <mergeCell ref="B69:D69"/>
    <mergeCell ref="B71:D71"/>
    <mergeCell ref="B46:D46"/>
    <mergeCell ref="B47:D47"/>
    <mergeCell ref="B48:D48"/>
    <mergeCell ref="B49:D49"/>
    <mergeCell ref="B50:D50"/>
    <mergeCell ref="B39:D39"/>
    <mergeCell ref="B40:D40"/>
    <mergeCell ref="B41:D41"/>
    <mergeCell ref="B45:D45"/>
    <mergeCell ref="B44:D44"/>
    <mergeCell ref="B2:H2"/>
    <mergeCell ref="B30:D30"/>
    <mergeCell ref="B35:D35"/>
    <mergeCell ref="B4:H4"/>
    <mergeCell ref="B6:E6"/>
    <mergeCell ref="B7:E7"/>
    <mergeCell ref="B8:D8"/>
    <mergeCell ref="B18:D18"/>
    <mergeCell ref="B38:D38"/>
    <mergeCell ref="B10:D10"/>
    <mergeCell ref="B29:D29"/>
    <mergeCell ref="B31:D31"/>
    <mergeCell ref="B37:D37"/>
    <mergeCell ref="B19:D19"/>
    <mergeCell ref="B20:D20"/>
    <mergeCell ref="B21:D21"/>
    <mergeCell ref="B22:D22"/>
    <mergeCell ref="B23:D23"/>
    <mergeCell ref="B27:D27"/>
    <mergeCell ref="B26:D26"/>
    <mergeCell ref="B25:D25"/>
    <mergeCell ref="B24:D24"/>
    <mergeCell ref="B28:D28"/>
    <mergeCell ref="B32:D32"/>
  </mergeCells>
  <pageMargins left="0.7" right="0.7" top="0.75" bottom="0.75" header="0.3" footer="0.3"/>
  <pageSetup paperSize="9" scale="5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E2CEA-65D7-48DB-A5C1-4D85CEB96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Skola</cp:lastModifiedBy>
  <cp:lastPrinted>2025-03-17T08:49:20Z</cp:lastPrinted>
  <dcterms:created xsi:type="dcterms:W3CDTF">2022-08-12T12:51:27Z</dcterms:created>
  <dcterms:modified xsi:type="dcterms:W3CDTF">2025-03-28T12:04:54Z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